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929"/>
  <workbookPr/>
  <mc:AlternateContent xmlns:mc="http://schemas.openxmlformats.org/markup-compatibility/2006">
    <mc:Choice Requires="x15">
      <x15ac:absPath xmlns:x15ac="http://schemas.microsoft.com/office/spreadsheetml/2010/11/ac" url="C:\Users\Liz\Downloads\"/>
    </mc:Choice>
  </mc:AlternateContent>
  <xr:revisionPtr revIDLastSave="0" documentId="13_ncr:1_{9344E857-59B0-43FD-B59A-08D69BEBFB1E}" xr6:coauthVersionLast="44" xr6:coauthVersionMax="44" xr10:uidLastSave="{00000000-0000-0000-0000-000000000000}"/>
  <bookViews>
    <workbookView xWindow="-120" yWindow="-120" windowWidth="20730" windowHeight="11760" xr2:uid="{00000000-000D-0000-FFFF-FFFF00000000}"/>
  </bookViews>
  <sheets>
    <sheet name="Tipo elemento" sheetId="2" r:id="rId1"/>
    <sheet name="Tablas" sheetId="7" state="hidden" r:id="rId2"/>
  </sheets>
  <definedNames>
    <definedName name="_xlnm._FilterDatabase" localSheetId="1" hidden="1">Tablas!$G$2:$AA$130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Y4" i="7" l="1"/>
  <c r="W4" i="7"/>
  <c r="W33" i="7"/>
  <c r="Y33" i="7"/>
  <c r="Y32" i="7"/>
  <c r="W32" i="7"/>
  <c r="Y31" i="7"/>
  <c r="W31" i="7"/>
  <c r="Y30" i="7"/>
  <c r="W30" i="7"/>
  <c r="Y29" i="7"/>
  <c r="W29" i="7"/>
  <c r="C37" i="2"/>
  <c r="C31" i="2"/>
  <c r="Y36" i="7" l="1"/>
  <c r="W36" i="7"/>
  <c r="Y37" i="7"/>
  <c r="W37" i="7"/>
  <c r="Y34" i="7"/>
  <c r="W34" i="7"/>
  <c r="Y27" i="7"/>
  <c r="W27" i="7"/>
  <c r="Y26" i="7"/>
  <c r="W26" i="7"/>
  <c r="Y25" i="7"/>
  <c r="W25" i="7"/>
  <c r="Y23" i="7"/>
  <c r="W23" i="7"/>
  <c r="Y22" i="7"/>
  <c r="W22" i="7"/>
  <c r="Y21" i="7"/>
  <c r="W21" i="7"/>
  <c r="Y19" i="7"/>
  <c r="W19" i="7"/>
  <c r="Y18" i="7"/>
  <c r="W18" i="7"/>
  <c r="Y17" i="7"/>
  <c r="W17" i="7"/>
  <c r="Y15" i="7"/>
  <c r="W15" i="7"/>
  <c r="Y14" i="7"/>
  <c r="W14" i="7"/>
  <c r="Y13" i="7"/>
  <c r="W13" i="7"/>
  <c r="Y10" i="7"/>
  <c r="W10" i="7"/>
  <c r="Y11" i="7"/>
  <c r="W11" i="7"/>
  <c r="Y8" i="7"/>
  <c r="W8" i="7"/>
  <c r="Y7" i="7"/>
  <c r="W7" i="7"/>
  <c r="Y5" i="7"/>
  <c r="W5" i="7"/>
  <c r="K120" i="7" l="1"/>
  <c r="J120" i="7"/>
  <c r="G120" i="7"/>
  <c r="K91" i="7"/>
  <c r="J91" i="7"/>
  <c r="G91" i="7"/>
  <c r="K90" i="7"/>
  <c r="J90" i="7"/>
  <c r="G90" i="7"/>
  <c r="K77" i="7"/>
  <c r="J77" i="7"/>
  <c r="G77" i="7"/>
  <c r="K59" i="7"/>
  <c r="J59" i="7"/>
  <c r="G59" i="7"/>
  <c r="K36" i="7"/>
  <c r="J36" i="7"/>
  <c r="G36" i="7"/>
  <c r="K35" i="7"/>
  <c r="J35" i="7"/>
  <c r="G35" i="7"/>
  <c r="K32" i="7"/>
  <c r="J32" i="7"/>
  <c r="G32" i="7"/>
  <c r="K31" i="7"/>
  <c r="J31" i="7"/>
  <c r="G31" i="7"/>
  <c r="K29" i="7"/>
  <c r="J29" i="7"/>
  <c r="G29" i="7"/>
  <c r="K27" i="7"/>
  <c r="J27" i="7"/>
  <c r="G27" i="7"/>
  <c r="K23" i="7"/>
  <c r="J23" i="7"/>
  <c r="G23" i="7"/>
  <c r="K24" i="7"/>
  <c r="J24" i="7"/>
  <c r="G24" i="7"/>
  <c r="K21" i="7"/>
  <c r="J21" i="7"/>
  <c r="G21" i="7"/>
  <c r="K19" i="7"/>
  <c r="J19" i="7"/>
  <c r="G19" i="7"/>
  <c r="K12" i="7"/>
  <c r="J12" i="7"/>
  <c r="G12" i="7"/>
  <c r="K11" i="7"/>
  <c r="J11" i="7"/>
  <c r="G11" i="7"/>
  <c r="K9" i="7"/>
  <c r="J9" i="7"/>
  <c r="G9" i="7"/>
  <c r="K4" i="7"/>
  <c r="J4" i="7"/>
  <c r="G4" i="7"/>
  <c r="S4" i="7"/>
  <c r="S5" i="7"/>
  <c r="S6" i="7"/>
  <c r="S7" i="7"/>
  <c r="S8" i="7"/>
  <c r="S9" i="7"/>
  <c r="S10" i="7"/>
  <c r="S11" i="7"/>
  <c r="S12" i="7"/>
  <c r="S13" i="7"/>
  <c r="S14" i="7"/>
  <c r="S15" i="7"/>
  <c r="S16" i="7"/>
  <c r="S17" i="7"/>
  <c r="S20" i="7"/>
  <c r="S19" i="7"/>
  <c r="S18" i="7"/>
  <c r="S23" i="7"/>
  <c r="S22" i="7"/>
  <c r="S21" i="7"/>
  <c r="S24" i="7"/>
  <c r="S25" i="7"/>
  <c r="S26" i="7"/>
  <c r="S27" i="7"/>
  <c r="S28" i="7"/>
  <c r="S30" i="7"/>
  <c r="S29" i="7"/>
  <c r="S31" i="7"/>
  <c r="S34" i="7"/>
  <c r="S32" i="7"/>
  <c r="S33" i="7"/>
  <c r="S35" i="7"/>
  <c r="S36" i="7"/>
  <c r="S37" i="7"/>
  <c r="S38" i="7"/>
  <c r="S39" i="7"/>
  <c r="S40" i="7"/>
  <c r="S41" i="7"/>
  <c r="S42" i="7"/>
  <c r="S43" i="7"/>
  <c r="S44" i="7"/>
  <c r="S45" i="7"/>
  <c r="S46" i="7"/>
  <c r="S47" i="7"/>
  <c r="S48" i="7"/>
  <c r="S49" i="7"/>
  <c r="S51" i="7"/>
  <c r="S50" i="7"/>
  <c r="S52" i="7"/>
  <c r="S53" i="7"/>
  <c r="S54" i="7"/>
  <c r="S56" i="7"/>
  <c r="S55" i="7"/>
  <c r="S57" i="7"/>
  <c r="S58" i="7"/>
  <c r="S59" i="7"/>
  <c r="S60" i="7"/>
  <c r="S61" i="7"/>
  <c r="S62" i="7"/>
  <c r="S3" i="7"/>
  <c r="O4" i="7"/>
  <c r="O5" i="7"/>
  <c r="O6" i="7"/>
  <c r="O7" i="7"/>
  <c r="O8" i="7"/>
  <c r="O9" i="7"/>
  <c r="O10" i="7"/>
  <c r="O11" i="7"/>
  <c r="O12" i="7"/>
  <c r="O13" i="7"/>
  <c r="O14" i="7"/>
  <c r="O15" i="7"/>
  <c r="O16" i="7"/>
  <c r="O17" i="7"/>
  <c r="O20" i="7"/>
  <c r="O19" i="7"/>
  <c r="O18" i="7"/>
  <c r="O23" i="7"/>
  <c r="O22" i="7"/>
  <c r="O21" i="7"/>
  <c r="O24" i="7"/>
  <c r="O25" i="7"/>
  <c r="O26" i="7"/>
  <c r="O27" i="7"/>
  <c r="O28" i="7"/>
  <c r="O30" i="7"/>
  <c r="O29" i="7"/>
  <c r="O31" i="7"/>
  <c r="O34" i="7"/>
  <c r="O32" i="7"/>
  <c r="O33" i="7"/>
  <c r="O35" i="7"/>
  <c r="O36" i="7"/>
  <c r="O37" i="7"/>
  <c r="O38" i="7"/>
  <c r="O39" i="7"/>
  <c r="O40" i="7"/>
  <c r="O41" i="7"/>
  <c r="O42" i="7"/>
  <c r="O43" i="7"/>
  <c r="O44" i="7"/>
  <c r="O45" i="7"/>
  <c r="O46" i="7"/>
  <c r="O47" i="7"/>
  <c r="O48" i="7"/>
  <c r="O49" i="7"/>
  <c r="O51" i="7"/>
  <c r="O50" i="7"/>
  <c r="O52" i="7"/>
  <c r="O53" i="7"/>
  <c r="O54" i="7"/>
  <c r="O56" i="7"/>
  <c r="O55" i="7"/>
  <c r="O57" i="7"/>
  <c r="O58" i="7"/>
  <c r="O59" i="7"/>
  <c r="O60" i="7"/>
  <c r="O61" i="7"/>
  <c r="O62" i="7"/>
  <c r="O3" i="7"/>
  <c r="R61" i="7"/>
  <c r="R60" i="7"/>
  <c r="G5" i="7"/>
  <c r="G6" i="7"/>
  <c r="G7" i="7"/>
  <c r="G8" i="7"/>
  <c r="G10" i="7"/>
  <c r="G13" i="7"/>
  <c r="G14" i="7"/>
  <c r="G15" i="7"/>
  <c r="G16" i="7"/>
  <c r="G17" i="7"/>
  <c r="G18" i="7"/>
  <c r="G20" i="7"/>
  <c r="G22" i="7"/>
  <c r="G25" i="7"/>
  <c r="G26" i="7"/>
  <c r="G28" i="7"/>
  <c r="G30" i="7"/>
  <c r="G33" i="7"/>
  <c r="G34" i="7"/>
  <c r="G37" i="7"/>
  <c r="G38" i="7"/>
  <c r="G39" i="7"/>
  <c r="G40" i="7"/>
  <c r="G41" i="7"/>
  <c r="G42" i="7"/>
  <c r="G43" i="7"/>
  <c r="G44" i="7"/>
  <c r="G45" i="7"/>
  <c r="G46" i="7"/>
  <c r="G47" i="7"/>
  <c r="G48" i="7"/>
  <c r="G49" i="7"/>
  <c r="G50" i="7"/>
  <c r="G51" i="7"/>
  <c r="G52" i="7"/>
  <c r="G53" i="7"/>
  <c r="G54" i="7"/>
  <c r="G55" i="7"/>
  <c r="G56" i="7"/>
  <c r="G57" i="7"/>
  <c r="G58" i="7"/>
  <c r="G60" i="7"/>
  <c r="G61" i="7"/>
  <c r="G62" i="7"/>
  <c r="G63" i="7"/>
  <c r="G64" i="7"/>
  <c r="G65" i="7"/>
  <c r="G66" i="7"/>
  <c r="G67" i="7"/>
  <c r="G68" i="7"/>
  <c r="G69" i="7"/>
  <c r="G70" i="7"/>
  <c r="G71" i="7"/>
  <c r="G72" i="7"/>
  <c r="G73" i="7"/>
  <c r="G74" i="7"/>
  <c r="G75" i="7"/>
  <c r="G76" i="7"/>
  <c r="G78" i="7"/>
  <c r="G79" i="7"/>
  <c r="G81" i="7"/>
  <c r="G80" i="7"/>
  <c r="G82" i="7"/>
  <c r="G83" i="7"/>
  <c r="G84" i="7"/>
  <c r="G85" i="7"/>
  <c r="G86" i="7"/>
  <c r="G87" i="7"/>
  <c r="G88" i="7"/>
  <c r="G89" i="7"/>
  <c r="G92" i="7"/>
  <c r="G93" i="7"/>
  <c r="G94" i="7"/>
  <c r="G95" i="7"/>
  <c r="G96" i="7"/>
  <c r="G97" i="7"/>
  <c r="G98" i="7"/>
  <c r="G99" i="7"/>
  <c r="G100" i="7"/>
  <c r="G101" i="7"/>
  <c r="G102" i="7"/>
  <c r="G103" i="7"/>
  <c r="G104" i="7"/>
  <c r="G105" i="7"/>
  <c r="G106" i="7"/>
  <c r="G107" i="7"/>
  <c r="G108" i="7"/>
  <c r="G109" i="7"/>
  <c r="G110" i="7"/>
  <c r="G111" i="7"/>
  <c r="G112" i="7"/>
  <c r="G113" i="7"/>
  <c r="G114" i="7"/>
  <c r="G115" i="7"/>
  <c r="G116" i="7"/>
  <c r="G117" i="7"/>
  <c r="G118" i="7"/>
  <c r="G119" i="7"/>
  <c r="G121" i="7"/>
  <c r="G122" i="7"/>
  <c r="G123" i="7"/>
  <c r="G124" i="7"/>
  <c r="G3" i="7"/>
  <c r="K3" i="7"/>
  <c r="K5" i="7" l="1"/>
  <c r="K6" i="7"/>
  <c r="K7" i="7"/>
  <c r="K8" i="7"/>
  <c r="K10" i="7"/>
  <c r="K14" i="7"/>
  <c r="K13" i="7"/>
  <c r="K15" i="7"/>
  <c r="K16" i="7"/>
  <c r="K17" i="7"/>
  <c r="K18" i="7"/>
  <c r="R4" i="7" l="1"/>
  <c r="R5" i="7"/>
  <c r="R6" i="7"/>
  <c r="R7" i="7"/>
  <c r="R8" i="7"/>
  <c r="R9" i="7"/>
  <c r="R10" i="7"/>
  <c r="R11" i="7"/>
  <c r="R12" i="7"/>
  <c r="R13" i="7"/>
  <c r="R14" i="7"/>
  <c r="R15" i="7"/>
  <c r="R16" i="7"/>
  <c r="R17" i="7"/>
  <c r="R20" i="7"/>
  <c r="R19" i="7"/>
  <c r="R18" i="7"/>
  <c r="R23" i="7"/>
  <c r="R22" i="7"/>
  <c r="R21" i="7"/>
  <c r="R24" i="7"/>
  <c r="R25" i="7"/>
  <c r="R26" i="7"/>
  <c r="R27" i="7"/>
  <c r="R28" i="7"/>
  <c r="R30" i="7"/>
  <c r="R29" i="7"/>
  <c r="R31" i="7"/>
  <c r="R34" i="7"/>
  <c r="R32" i="7"/>
  <c r="R33" i="7"/>
  <c r="R35" i="7"/>
  <c r="R36" i="7"/>
  <c r="R37" i="7"/>
  <c r="R38" i="7"/>
  <c r="R39" i="7"/>
  <c r="R40" i="7"/>
  <c r="R41" i="7"/>
  <c r="R42" i="7"/>
  <c r="R43" i="7"/>
  <c r="R44" i="7"/>
  <c r="R45" i="7"/>
  <c r="R46" i="7"/>
  <c r="R47" i="7"/>
  <c r="R48" i="7"/>
  <c r="R49" i="7"/>
  <c r="R51" i="7"/>
  <c r="R50" i="7"/>
  <c r="R52" i="7"/>
  <c r="R53" i="7"/>
  <c r="R54" i="7"/>
  <c r="R56" i="7"/>
  <c r="R55" i="7"/>
  <c r="R57" i="7"/>
  <c r="R58" i="7"/>
  <c r="R59" i="7"/>
  <c r="R62" i="7"/>
  <c r="R3" i="7"/>
  <c r="Y35" i="7"/>
  <c r="W35" i="7"/>
  <c r="Y24" i="7"/>
  <c r="W24" i="7"/>
  <c r="Y12" i="7"/>
  <c r="W12" i="7"/>
  <c r="Y28" i="7"/>
  <c r="W28" i="7"/>
  <c r="Y16" i="7"/>
  <c r="W16" i="7"/>
  <c r="Y9" i="7"/>
  <c r="W9" i="7"/>
  <c r="W6" i="7"/>
  <c r="Y6" i="7"/>
  <c r="J5" i="7"/>
  <c r="J6" i="7"/>
  <c r="J7" i="7"/>
  <c r="J8" i="7"/>
  <c r="J10" i="7"/>
  <c r="J14" i="7"/>
  <c r="J13" i="7"/>
  <c r="J15" i="7"/>
  <c r="J16" i="7"/>
  <c r="J17" i="7"/>
  <c r="J18" i="7"/>
  <c r="J20" i="7"/>
  <c r="J22" i="7"/>
  <c r="J25" i="7"/>
  <c r="J26" i="7"/>
  <c r="J28" i="7"/>
  <c r="J30" i="7"/>
  <c r="J33" i="7"/>
  <c r="J34" i="7"/>
  <c r="J37" i="7"/>
  <c r="J38" i="7"/>
  <c r="J39" i="7"/>
  <c r="J40" i="7"/>
  <c r="J41" i="7"/>
  <c r="J43" i="7"/>
  <c r="J42" i="7"/>
  <c r="J45" i="7"/>
  <c r="J46" i="7"/>
  <c r="J44" i="7"/>
  <c r="J47" i="7"/>
  <c r="J48" i="7"/>
  <c r="J49" i="7"/>
  <c r="J50" i="7"/>
  <c r="J51" i="7"/>
  <c r="J52" i="7"/>
  <c r="J53" i="7"/>
  <c r="J54" i="7"/>
  <c r="J55" i="7"/>
  <c r="J56" i="7"/>
  <c r="J57" i="7"/>
  <c r="J58" i="7"/>
  <c r="J60" i="7"/>
  <c r="J61" i="7"/>
  <c r="J62" i="7"/>
  <c r="J63" i="7"/>
  <c r="J64" i="7"/>
  <c r="J65" i="7"/>
  <c r="J66" i="7"/>
  <c r="J67" i="7"/>
  <c r="J68" i="7"/>
  <c r="J69" i="7"/>
  <c r="J70" i="7"/>
  <c r="J71" i="7"/>
  <c r="J72" i="7"/>
  <c r="J73" i="7"/>
  <c r="J74" i="7"/>
  <c r="J76" i="7"/>
  <c r="J75" i="7"/>
  <c r="J80" i="7"/>
  <c r="J78" i="7"/>
  <c r="J81" i="7"/>
  <c r="J79" i="7"/>
  <c r="J83" i="7"/>
  <c r="J82" i="7"/>
  <c r="J84" i="7"/>
  <c r="J85" i="7"/>
  <c r="J86" i="7"/>
  <c r="J88" i="7"/>
  <c r="J87" i="7"/>
  <c r="J89" i="7"/>
  <c r="J92" i="7"/>
  <c r="J93" i="7"/>
  <c r="J94" i="7"/>
  <c r="J95" i="7"/>
  <c r="J97" i="7"/>
  <c r="J98" i="7"/>
  <c r="J96" i="7"/>
  <c r="J100" i="7"/>
  <c r="J101" i="7"/>
  <c r="J99" i="7"/>
  <c r="J103" i="7"/>
  <c r="J102" i="7"/>
  <c r="J105" i="7"/>
  <c r="J104" i="7"/>
  <c r="J106" i="7"/>
  <c r="J107" i="7"/>
  <c r="J108" i="7"/>
  <c r="J109" i="7"/>
  <c r="J110" i="7"/>
  <c r="J112" i="7"/>
  <c r="J113" i="7"/>
  <c r="J111" i="7"/>
  <c r="J116" i="7"/>
  <c r="J114" i="7"/>
  <c r="J118" i="7"/>
  <c r="J115" i="7"/>
  <c r="J117" i="7"/>
  <c r="J119" i="7"/>
  <c r="J122" i="7"/>
  <c r="J123" i="7"/>
  <c r="J121" i="7"/>
  <c r="J124" i="7"/>
  <c r="J3" i="7"/>
  <c r="W20" i="7" l="1"/>
  <c r="W3" i="7"/>
  <c r="Y20" i="7"/>
  <c r="Y3" i="7"/>
  <c r="C19" i="2"/>
  <c r="F31" i="2" l="1"/>
  <c r="F37" i="2"/>
  <c r="E25" i="2"/>
  <c r="E23" i="2"/>
  <c r="D25" i="2"/>
  <c r="D23" i="2"/>
  <c r="K74" i="7" l="1"/>
  <c r="K71" i="7"/>
  <c r="K57" i="7"/>
  <c r="K110" i="7"/>
  <c r="K52" i="7"/>
  <c r="K82" i="7"/>
  <c r="K28" i="7"/>
  <c r="K124" i="7"/>
  <c r="K50" i="7"/>
  <c r="K56" i="7"/>
  <c r="K81" i="7"/>
  <c r="K96" i="7"/>
  <c r="K43" i="7"/>
  <c r="K114" i="7"/>
  <c r="K66" i="7"/>
  <c r="K51" i="7"/>
  <c r="K26" i="7"/>
  <c r="K103" i="7"/>
  <c r="K61" i="7"/>
  <c r="K104" i="7"/>
  <c r="K105" i="7"/>
  <c r="K102" i="7"/>
  <c r="K72" i="7"/>
  <c r="K116" i="7"/>
  <c r="K22" i="7"/>
  <c r="K94" i="7"/>
  <c r="K38" i="7"/>
  <c r="K47" i="7"/>
  <c r="K109" i="7"/>
  <c r="K119" i="7"/>
  <c r="K118" i="7"/>
  <c r="K85" i="7"/>
  <c r="K78" i="7"/>
  <c r="K108" i="7"/>
  <c r="K101" i="7"/>
  <c r="K86" i="7"/>
  <c r="K73" i="7"/>
  <c r="K92" i="7"/>
  <c r="K93" i="7"/>
  <c r="K98" i="7"/>
  <c r="K100" i="7"/>
  <c r="K30" i="7"/>
  <c r="K112" i="7"/>
  <c r="K48" i="7"/>
  <c r="K64" i="7"/>
  <c r="K44" i="7"/>
  <c r="K123" i="7"/>
  <c r="K117" i="7"/>
  <c r="K84" i="7"/>
  <c r="K87" i="7"/>
  <c r="K107" i="7"/>
  <c r="K25" i="7"/>
  <c r="K55" i="7"/>
  <c r="K99" i="7"/>
  <c r="K95" i="7"/>
  <c r="K89" i="7"/>
  <c r="K37" i="7"/>
  <c r="K33" i="7"/>
  <c r="K63" i="7"/>
  <c r="K122" i="7"/>
  <c r="K80" i="7"/>
  <c r="K69" i="7"/>
  <c r="K53" i="7"/>
  <c r="K70" i="7"/>
  <c r="K68" i="7"/>
  <c r="K60" i="7"/>
  <c r="K97" i="7"/>
  <c r="K42" i="7"/>
  <c r="K106" i="7"/>
  <c r="K65" i="7"/>
  <c r="K111" i="7"/>
  <c r="K83" i="7"/>
  <c r="K58" i="7"/>
  <c r="K20" i="7"/>
  <c r="K39" i="7"/>
  <c r="K54" i="7"/>
  <c r="K46" i="7"/>
  <c r="K121" i="7"/>
  <c r="K75" i="7"/>
  <c r="K41" i="7"/>
  <c r="K45" i="7"/>
  <c r="K113" i="7"/>
  <c r="K40" i="7"/>
  <c r="K67" i="7"/>
  <c r="K34" i="7"/>
  <c r="K49" i="7"/>
  <c r="K115" i="7"/>
  <c r="K88" i="7"/>
  <c r="K62" i="7"/>
  <c r="K76" i="7"/>
  <c r="K79" i="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USUARIO</author>
  </authors>
  <commentList>
    <comment ref="E13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 xml:space="preserve">Seleccione de la lista desplegable
</t>
        </r>
      </text>
    </comment>
    <comment ref="E14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 xml:space="preserve">Seleccione de la lista desplegable
</t>
        </r>
      </text>
    </comment>
  </commentList>
</comments>
</file>

<file path=xl/sharedStrings.xml><?xml version="1.0" encoding="utf-8"?>
<sst xmlns="http://schemas.openxmlformats.org/spreadsheetml/2006/main" count="293" uniqueCount="56">
  <si>
    <t>CFM</t>
  </si>
  <si>
    <t>Nit: 830094781-8</t>
  </si>
  <si>
    <t xml:space="preserve">Dirección: Calle 11 sur No 26 - 65 </t>
  </si>
  <si>
    <t>Tel: (1) 407 66 05 / 361 07 52 / 408 39 58 / 408 3977 / 409 17 84  / 300 216 50 73</t>
  </si>
  <si>
    <t>Diligencie únicamente las casillas en blanco            y revise los resultados que arroja el calculo           .</t>
  </si>
  <si>
    <t xml:space="preserve">1. ESPECIFIQUE </t>
  </si>
  <si>
    <t>RETORNO O EXTRACCIÓN</t>
  </si>
  <si>
    <t>ALTO</t>
  </si>
  <si>
    <t xml:space="preserve">ANCHO </t>
  </si>
  <si>
    <t>AREA</t>
  </si>
  <si>
    <t>DIFUSOR 4 VIAS CON DAMPER</t>
  </si>
  <si>
    <t>CUELLO</t>
  </si>
  <si>
    <t xml:space="preserve">SUMINISTRO </t>
  </si>
  <si>
    <t xml:space="preserve">PARED </t>
  </si>
  <si>
    <t xml:space="preserve">TECHO </t>
  </si>
  <si>
    <t xml:space="preserve">APLICACIÓN </t>
  </si>
  <si>
    <t>REJILLA DOBLE HILERA CON DAMPER</t>
  </si>
  <si>
    <t>REJILLA TIPO CUBO CON DAMPER</t>
  </si>
  <si>
    <t>REJILLA  ALETA FIJA CON DAMPER</t>
  </si>
  <si>
    <t>TECHO</t>
  </si>
  <si>
    <t>PARED</t>
  </si>
  <si>
    <t>DIFUSOR MODULAR 24"*24"</t>
  </si>
  <si>
    <t>DIFUSOR REDONDO</t>
  </si>
  <si>
    <t>UBICACIÓN DEL ELEMENTO</t>
  </si>
  <si>
    <t>Correos: ventaseingenieria@proairecolombia.com 
info@proairecolombia.com</t>
  </si>
  <si>
    <t>DESCRIPCIÓN</t>
  </si>
  <si>
    <t>SELECCIÓN DE REJILLA O DIFUSOR</t>
  </si>
  <si>
    <t>UBICACIÓN</t>
  </si>
  <si>
    <t>TIPO</t>
  </si>
  <si>
    <t>TIPO DE ELEMENTO</t>
  </si>
  <si>
    <t>PIES3 AIRE X MIN</t>
  </si>
  <si>
    <t>OPCIÓN 1</t>
  </si>
  <si>
    <t>OPCIÓN 2</t>
  </si>
  <si>
    <t>AREA AxA</t>
  </si>
  <si>
    <t>AREA CFM</t>
  </si>
  <si>
    <t>* Nota: Este elemento fue calculado con base en una velocidad de suministro de 500 FPM</t>
  </si>
  <si>
    <t xml:space="preserve"> </t>
  </si>
  <si>
    <t>DIAMETRO</t>
  </si>
  <si>
    <t xml:space="preserve">CUELLO DEL ELEMENTO </t>
  </si>
  <si>
    <t>* Nota: Los criterios de selección empleados para el calculado de los elementos son:
Velocidad de 500 FPM para suministro y 600 FPM para retorno, 
para otras velocidades comunicarse con PROAIRE S.A.S</t>
  </si>
  <si>
    <t>REJILLA DE RETORNO TIPO CUBO
REJILLA  ALETA FIJA CON DAMPER</t>
  </si>
  <si>
    <t>DIFUSOR MODULAR 24"*24"
DIFUSOR REDONDO</t>
  </si>
  <si>
    <t>2. TIPO DE ELEMENTO CUADRADO</t>
  </si>
  <si>
    <t>OPCIONES Y DIMENSIONES DEL ELEMENTO CUADRADO</t>
  </si>
  <si>
    <t xml:space="preserve">3. ELEMENTO REDONDO </t>
  </si>
  <si>
    <t>4. ELEMENTO MODULAR</t>
  </si>
  <si>
    <t xml:space="preserve">REJILLA DE SUMINISTRO DOBLE </t>
  </si>
  <si>
    <t>HILERA CON DAMPER</t>
  </si>
  <si>
    <t xml:space="preserve">DIFUSOR 4 VIAS </t>
  </si>
  <si>
    <t>CON DAMPER</t>
  </si>
  <si>
    <t>REJILLA DE RETORNO</t>
  </si>
  <si>
    <t>ALETA FIJA CON DAMPER</t>
  </si>
  <si>
    <t>TIPO CUBO CON DAMPER</t>
  </si>
  <si>
    <t>DIFUSOR MODULAR</t>
  </si>
  <si>
    <t>24"X24"</t>
  </si>
  <si>
    <t>REJILLA TIPO LOUVER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</si>
</sst>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_-* #,##0.00\ _P_t_s_-;\-* #,##0.00\ _P_t_s_-;_-* &quot;-&quot;??\ _P_t_s_-;_-@_-"/>
    <numFmt numFmtId="166" formatCode="#\ &quot;FPM&quot;"/>
  </numFmts>
  <fonts count="7" x14ac:knownFonts="1">
    <font>
      <sz val="10"/>
      <name val="Arial"/>
    </font>
    <font>
      <b/>
      <sz val="10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sz val="8"/>
      <color indexed="8"/>
      <name val="Arial"/>
      <family val="2"/>
    </font>
    <font>
      <sz val="10"/>
      <name val="Arial"/>
      <family val="2"/>
    </font>
    <font>
      <b/>
      <sz val="9"/>
      <color indexed="81"/>
      <name val="Tahoma"/>
      <family val="2"/>
    </font>
  </fonts>
  <fills count="12">
    <fill>
      <patternFill patternType="none"/>
    </fill>
    <fill>
      <patternFill patternType="gray125"/>
    </fill>
    <fill>
      <patternFill patternType="solid">
        <fgColor rgb="FFE7EEF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0.249977111117893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5" fontId="5" fillId="0" borderId="0" applyFont="0" applyFill="0" applyBorder="0" applyAlignment="0" applyProtection="0"/>
  </cellStyleXfs>
  <cellXfs count="71">
    <xf numFmtId="0" fontId="0" fillId="0" borderId="0" xfId="0"/>
    <xf numFmtId="0" fontId="0" fillId="2" borderId="0" xfId="0" applyFill="1" applyBorder="1" applyAlignment="1" applyProtection="1">
      <alignment vertical="center" wrapText="1"/>
    </xf>
    <xf numFmtId="0" fontId="0" fillId="0" borderId="0" xfId="0" applyAlignment="1" applyProtection="1">
      <alignment vertical="center" wrapText="1"/>
    </xf>
    <xf numFmtId="0" fontId="0" fillId="0" borderId="0" xfId="0" applyFill="1" applyAlignment="1" applyProtection="1">
      <alignment vertical="center" wrapText="1"/>
    </xf>
    <xf numFmtId="164" fontId="2" fillId="3" borderId="1" xfId="0" applyNumberFormat="1" applyFont="1" applyFill="1" applyBorder="1" applyAlignment="1" applyProtection="1">
      <alignment horizontal="center" vertical="center" wrapText="1"/>
      <protection locked="0"/>
    </xf>
    <xf numFmtId="1" fontId="2" fillId="3" borderId="1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0" xfId="0" applyBorder="1" applyAlignment="1" applyProtection="1">
      <alignment vertical="center" wrapText="1"/>
    </xf>
    <xf numFmtId="0" fontId="0" fillId="0" borderId="0" xfId="0" applyProtection="1"/>
    <xf numFmtId="0" fontId="3" fillId="2" borderId="0" xfId="0" applyFont="1" applyFill="1" applyBorder="1" applyAlignment="1" applyProtection="1">
      <alignment horizontal="center" vertical="center" wrapText="1"/>
    </xf>
    <xf numFmtId="0" fontId="1" fillId="2" borderId="0" xfId="0" applyFont="1" applyFill="1" applyBorder="1" applyAlignment="1" applyProtection="1">
      <alignment horizontal="left" vertical="center" wrapText="1"/>
    </xf>
    <xf numFmtId="0" fontId="1" fillId="2" borderId="0" xfId="0" applyFont="1" applyFill="1" applyBorder="1" applyAlignment="1" applyProtection="1">
      <alignment horizontal="center" vertical="center" wrapText="1"/>
    </xf>
    <xf numFmtId="0" fontId="4" fillId="2" borderId="0" xfId="0" applyFont="1" applyFill="1" applyBorder="1" applyAlignment="1" applyProtection="1">
      <alignment horizontal="center" vertical="center" wrapText="1"/>
    </xf>
    <xf numFmtId="0" fontId="2" fillId="4" borderId="1" xfId="0" applyFont="1" applyFill="1" applyBorder="1" applyAlignment="1" applyProtection="1">
      <alignment horizontal="center" vertical="center" wrapText="1"/>
    </xf>
    <xf numFmtId="0" fontId="1" fillId="11" borderId="1" xfId="0" applyFont="1" applyFill="1" applyBorder="1" applyAlignment="1" applyProtection="1">
      <alignment horizontal="center" vertical="center"/>
    </xf>
    <xf numFmtId="0" fontId="1" fillId="7" borderId="0" xfId="0" applyFont="1" applyFill="1" applyBorder="1" applyAlignment="1" applyProtection="1">
      <alignment horizontal="left" vertical="center"/>
    </xf>
    <xf numFmtId="166" fontId="1" fillId="7" borderId="0" xfId="0" applyNumberFormat="1" applyFont="1" applyFill="1" applyBorder="1" applyAlignment="1" applyProtection="1">
      <alignment horizontal="center" vertical="center"/>
    </xf>
    <xf numFmtId="0" fontId="1" fillId="7" borderId="0" xfId="0" applyFont="1" applyFill="1" applyBorder="1" applyAlignment="1" applyProtection="1">
      <alignment horizontal="center" vertical="center"/>
    </xf>
    <xf numFmtId="0" fontId="1" fillId="7" borderId="0" xfId="0" applyFont="1" applyFill="1" applyAlignment="1" applyProtection="1">
      <alignment horizontal="center" vertical="center"/>
    </xf>
    <xf numFmtId="166" fontId="1" fillId="8" borderId="0" xfId="0" applyNumberFormat="1" applyFont="1" applyFill="1" applyBorder="1" applyAlignment="1" applyProtection="1">
      <alignment horizontal="center" vertical="center"/>
    </xf>
    <xf numFmtId="0" fontId="1" fillId="8" borderId="0" xfId="0" applyFont="1" applyFill="1" applyBorder="1" applyAlignment="1" applyProtection="1">
      <alignment horizontal="center" vertical="center"/>
    </xf>
    <xf numFmtId="166" fontId="1" fillId="9" borderId="0" xfId="0" applyNumberFormat="1" applyFont="1" applyFill="1" applyBorder="1" applyAlignment="1" applyProtection="1">
      <alignment horizontal="center" vertical="center"/>
    </xf>
    <xf numFmtId="0" fontId="1" fillId="9" borderId="0" xfId="0" applyFont="1" applyFill="1" applyBorder="1" applyAlignment="1" applyProtection="1">
      <alignment horizontal="center" vertical="center"/>
    </xf>
    <xf numFmtId="0" fontId="3" fillId="7" borderId="1" xfId="0" applyFont="1" applyFill="1" applyBorder="1" applyAlignment="1" applyProtection="1">
      <alignment vertical="center"/>
    </xf>
    <xf numFmtId="0" fontId="3" fillId="7" borderId="1" xfId="0" applyFont="1" applyFill="1" applyBorder="1" applyAlignment="1" applyProtection="1">
      <alignment horizontal="center" vertical="center"/>
    </xf>
    <xf numFmtId="0" fontId="1" fillId="6" borderId="1" xfId="0" applyFont="1" applyFill="1" applyBorder="1" applyAlignment="1" applyProtection="1">
      <alignment horizontal="center" vertical="center"/>
    </xf>
    <xf numFmtId="0" fontId="1" fillId="5" borderId="1" xfId="0" applyFont="1" applyFill="1" applyBorder="1" applyAlignment="1" applyProtection="1">
      <alignment horizontal="center" vertical="center"/>
    </xf>
    <xf numFmtId="0" fontId="1" fillId="10" borderId="1" xfId="0" applyFont="1" applyFill="1" applyBorder="1" applyAlignment="1" applyProtection="1">
      <alignment horizontal="center" vertical="center"/>
    </xf>
    <xf numFmtId="1" fontId="1" fillId="10" borderId="1" xfId="0" applyNumberFormat="1" applyFont="1" applyFill="1" applyBorder="1" applyAlignment="1" applyProtection="1">
      <alignment horizontal="center" vertical="center"/>
    </xf>
    <xf numFmtId="0" fontId="3" fillId="8" borderId="1" xfId="0" applyFont="1" applyFill="1" applyBorder="1" applyAlignment="1" applyProtection="1">
      <alignment vertical="center"/>
    </xf>
    <xf numFmtId="0" fontId="3" fillId="8" borderId="2" xfId="0" applyFont="1" applyFill="1" applyBorder="1" applyAlignment="1" applyProtection="1">
      <alignment horizontal="center" vertical="center"/>
    </xf>
    <xf numFmtId="1" fontId="3" fillId="7" borderId="1" xfId="0" applyNumberFormat="1" applyFont="1" applyFill="1" applyBorder="1" applyAlignment="1" applyProtection="1">
      <alignment horizontal="center" vertical="center"/>
    </xf>
    <xf numFmtId="1" fontId="3" fillId="6" borderId="1" xfId="0" applyNumberFormat="1" applyFont="1" applyFill="1" applyBorder="1" applyAlignment="1" applyProtection="1">
      <alignment horizontal="center" vertical="center"/>
    </xf>
    <xf numFmtId="0" fontId="3" fillId="6" borderId="1" xfId="0" applyFont="1" applyFill="1" applyBorder="1" applyAlignment="1" applyProtection="1">
      <alignment horizontal="center" vertical="center"/>
    </xf>
    <xf numFmtId="0" fontId="3" fillId="6" borderId="1" xfId="0" applyFont="1" applyFill="1" applyBorder="1" applyAlignment="1" applyProtection="1">
      <alignment vertical="center"/>
    </xf>
    <xf numFmtId="1" fontId="3" fillId="5" borderId="1" xfId="0" applyNumberFormat="1" applyFont="1" applyFill="1" applyBorder="1" applyAlignment="1" applyProtection="1">
      <alignment horizontal="center" vertical="center"/>
    </xf>
    <xf numFmtId="0" fontId="3" fillId="5" borderId="1" xfId="0" applyFont="1" applyFill="1" applyBorder="1" applyAlignment="1" applyProtection="1">
      <alignment horizontal="center" vertical="center"/>
    </xf>
    <xf numFmtId="0" fontId="3" fillId="10" borderId="1" xfId="0" applyFont="1" applyFill="1" applyBorder="1" applyAlignment="1" applyProtection="1">
      <alignment horizontal="center" vertical="center"/>
    </xf>
    <xf numFmtId="2" fontId="3" fillId="10" borderId="1" xfId="0" applyNumberFormat="1" applyFont="1" applyFill="1" applyBorder="1" applyAlignment="1" applyProtection="1">
      <alignment horizontal="center" vertical="center"/>
    </xf>
    <xf numFmtId="0" fontId="3" fillId="0" borderId="0" xfId="0" applyFont="1" applyAlignment="1" applyProtection="1">
      <alignment vertical="center"/>
    </xf>
    <xf numFmtId="0" fontId="3" fillId="8" borderId="1" xfId="0" applyFont="1" applyFill="1" applyBorder="1" applyAlignment="1" applyProtection="1">
      <alignment horizontal="center" vertical="center"/>
    </xf>
    <xf numFmtId="0" fontId="3" fillId="9" borderId="1" xfId="0" applyFont="1" applyFill="1" applyBorder="1" applyAlignment="1" applyProtection="1">
      <alignment horizontal="left" vertical="center"/>
    </xf>
    <xf numFmtId="0" fontId="3" fillId="9" borderId="1" xfId="0" applyFont="1" applyFill="1" applyBorder="1" applyAlignment="1" applyProtection="1">
      <alignment horizontal="center" vertical="center"/>
    </xf>
    <xf numFmtId="0" fontId="3" fillId="11" borderId="1" xfId="0" applyFont="1" applyFill="1" applyBorder="1" applyAlignment="1" applyProtection="1">
      <alignment horizontal="left" vertical="center"/>
    </xf>
    <xf numFmtId="0" fontId="3" fillId="11" borderId="1" xfId="0" applyFont="1" applyFill="1" applyBorder="1" applyAlignment="1" applyProtection="1">
      <alignment horizontal="center" vertical="center"/>
    </xf>
    <xf numFmtId="0" fontId="1" fillId="0" borderId="0" xfId="0" applyFont="1" applyAlignment="1" applyProtection="1">
      <alignment horizontal="center" vertical="center"/>
    </xf>
    <xf numFmtId="1" fontId="1" fillId="0" borderId="0" xfId="0" applyNumberFormat="1" applyFont="1" applyAlignment="1" applyProtection="1">
      <alignment horizontal="center" vertical="center"/>
    </xf>
    <xf numFmtId="0" fontId="3" fillId="2" borderId="0" xfId="0" applyFont="1" applyFill="1" applyBorder="1" applyAlignment="1" applyProtection="1">
      <alignment horizontal="center" vertical="center" wrapText="1"/>
    </xf>
    <xf numFmtId="0" fontId="1" fillId="2" borderId="0" xfId="0" applyFont="1" applyFill="1" applyBorder="1" applyAlignment="1" applyProtection="1">
      <alignment horizontal="left" vertical="center" wrapText="1"/>
    </xf>
    <xf numFmtId="0" fontId="1" fillId="2" borderId="0" xfId="0" applyFont="1" applyFill="1" applyBorder="1" applyAlignment="1" applyProtection="1">
      <alignment horizontal="center" vertical="center" wrapText="1"/>
    </xf>
    <xf numFmtId="0" fontId="2" fillId="4" borderId="1" xfId="0" applyFont="1" applyFill="1" applyBorder="1" applyAlignment="1" applyProtection="1">
      <alignment horizontal="center" vertical="center" wrapText="1"/>
    </xf>
    <xf numFmtId="0" fontId="1" fillId="11" borderId="2" xfId="0" applyFont="1" applyFill="1" applyBorder="1" applyAlignment="1" applyProtection="1">
      <alignment horizontal="center" vertical="center" wrapText="1"/>
    </xf>
    <xf numFmtId="0" fontId="1" fillId="11" borderId="2" xfId="0" applyFont="1" applyFill="1" applyBorder="1" applyAlignment="1" applyProtection="1">
      <alignment horizontal="center" vertical="center"/>
    </xf>
    <xf numFmtId="0" fontId="0" fillId="0" borderId="0" xfId="0" applyAlignment="1" applyProtection="1">
      <alignment vertical="center"/>
    </xf>
    <xf numFmtId="0" fontId="1" fillId="9" borderId="0" xfId="0" applyFont="1" applyFill="1" applyBorder="1" applyAlignment="1" applyProtection="1">
      <alignment vertical="center"/>
    </xf>
    <xf numFmtId="0" fontId="3" fillId="7" borderId="2" xfId="0" applyFont="1" applyFill="1" applyBorder="1" applyAlignment="1" applyProtection="1">
      <alignment horizontal="center" vertical="center"/>
    </xf>
    <xf numFmtId="0" fontId="3" fillId="0" borderId="2" xfId="0" applyFont="1" applyBorder="1" applyAlignment="1" applyProtection="1">
      <alignment horizontal="center" vertical="center"/>
    </xf>
    <xf numFmtId="0" fontId="0" fillId="10" borderId="1" xfId="0" applyFill="1" applyBorder="1" applyAlignment="1" applyProtection="1">
      <alignment horizontal="center" vertical="center"/>
    </xf>
    <xf numFmtId="0" fontId="3" fillId="5" borderId="1" xfId="0" applyFont="1" applyFill="1" applyBorder="1" applyAlignment="1" applyProtection="1">
      <alignment vertical="center" wrapText="1"/>
    </xf>
    <xf numFmtId="0" fontId="3" fillId="10" borderId="1" xfId="0" applyFont="1" applyFill="1" applyBorder="1" applyAlignment="1" applyProtection="1">
      <alignment horizontal="center" vertical="center" wrapText="1"/>
    </xf>
    <xf numFmtId="0" fontId="1" fillId="8" borderId="0" xfId="0" applyFont="1" applyFill="1" applyBorder="1" applyAlignment="1" applyProtection="1">
      <alignment vertical="center" wrapText="1"/>
    </xf>
    <xf numFmtId="0" fontId="1" fillId="0" borderId="0" xfId="0" applyFont="1" applyAlignment="1" applyProtection="1">
      <alignment horizontal="center" vertical="center" wrapText="1"/>
    </xf>
    <xf numFmtId="0" fontId="1" fillId="0" borderId="0" xfId="0" applyFont="1" applyAlignment="1" applyProtection="1">
      <alignment vertical="center" wrapText="1"/>
    </xf>
    <xf numFmtId="0" fontId="1" fillId="0" borderId="0" xfId="0" applyFont="1" applyAlignment="1" applyProtection="1">
      <alignment horizontal="center" vertical="top" wrapText="1"/>
    </xf>
    <xf numFmtId="0" fontId="3" fillId="2" borderId="0" xfId="0" applyFont="1" applyFill="1" applyBorder="1" applyAlignment="1" applyProtection="1">
      <alignment horizontal="center" vertical="center" wrapText="1"/>
    </xf>
    <xf numFmtId="0" fontId="1" fillId="2" borderId="0" xfId="0" applyFont="1" applyFill="1" applyBorder="1" applyAlignment="1" applyProtection="1">
      <alignment horizontal="center" vertical="center" wrapText="1"/>
    </xf>
    <xf numFmtId="0" fontId="4" fillId="2" borderId="0" xfId="0" applyFont="1" applyFill="1" applyBorder="1" applyAlignment="1" applyProtection="1">
      <alignment horizontal="center" vertical="center" wrapText="1"/>
    </xf>
    <xf numFmtId="0" fontId="1" fillId="2" borderId="0" xfId="0" applyFont="1" applyFill="1" applyBorder="1" applyAlignment="1" applyProtection="1">
      <alignment horizontal="left" vertical="center" wrapText="1"/>
    </xf>
    <xf numFmtId="0" fontId="2" fillId="4" borderId="1" xfId="0" applyFont="1" applyFill="1" applyBorder="1" applyAlignment="1" applyProtection="1">
      <alignment horizontal="center" vertical="center" wrapText="1"/>
    </xf>
    <xf numFmtId="0" fontId="2" fillId="4" borderId="2" xfId="0" applyFont="1" applyFill="1" applyBorder="1" applyAlignment="1" applyProtection="1">
      <alignment horizontal="center" vertical="center" wrapText="1"/>
    </xf>
    <xf numFmtId="0" fontId="2" fillId="4" borderId="3" xfId="0" applyFont="1" applyFill="1" applyBorder="1" applyAlignment="1" applyProtection="1">
      <alignment horizontal="center" vertical="center" wrapText="1"/>
    </xf>
    <xf numFmtId="0" fontId="1" fillId="2" borderId="0" xfId="0" applyFont="1" applyFill="1" applyBorder="1" applyAlignment="1" applyProtection="1">
      <alignment horizontal="right" vertical="center" wrapText="1"/>
    </xf>
  </cellXfs>
  <cellStyles count="2">
    <cellStyle name="Millares 2" xfId="1" xr:uid="{00000000-0005-0000-0000-000000000000}"/>
    <cellStyle name="Normal" xfId="0" builtinId="0"/>
  </cellStyles>
  <dxfs count="5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990600</xdr:colOff>
      <xdr:row>8</xdr:row>
      <xdr:rowOff>19050</xdr:rowOff>
    </xdr:from>
    <xdr:to>
      <xdr:col>3</xdr:col>
      <xdr:colOff>1352550</xdr:colOff>
      <xdr:row>8</xdr:row>
      <xdr:rowOff>152400</xdr:rowOff>
    </xdr:to>
    <xdr:sp macro="" textlink="">
      <xdr:nvSpPr>
        <xdr:cNvPr id="2548" name="Rectángulo 2">
          <a:extLst>
            <a:ext uri="{FF2B5EF4-FFF2-40B4-BE49-F238E27FC236}">
              <a16:creationId xmlns:a16="http://schemas.microsoft.com/office/drawing/2014/main" id="{00000000-0008-0000-0000-0000F4090000}"/>
            </a:ext>
          </a:extLst>
        </xdr:cNvPr>
        <xdr:cNvSpPr>
          <a:spLocks noChangeArrowheads="1"/>
        </xdr:cNvSpPr>
      </xdr:nvSpPr>
      <xdr:spPr bwMode="auto">
        <a:xfrm>
          <a:off x="6134100" y="2000250"/>
          <a:ext cx="361950" cy="133350"/>
        </a:xfrm>
        <a:prstGeom prst="rect">
          <a:avLst/>
        </a:prstGeom>
        <a:solidFill>
          <a:srgbClr val="FFFFFF"/>
        </a:solidFill>
        <a:ln w="9525" algn="ctr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1076325</xdr:colOff>
      <xdr:row>8</xdr:row>
      <xdr:rowOff>8846</xdr:rowOff>
    </xdr:from>
    <xdr:to>
      <xdr:col>5</xdr:col>
      <xdr:colOff>1364010</xdr:colOff>
      <xdr:row>8</xdr:row>
      <xdr:rowOff>136066</xdr:rowOff>
    </xdr:to>
    <xdr:sp macro="" textlink="">
      <xdr:nvSpPr>
        <xdr:cNvPr id="2549" name="Rectángulo 12">
          <a:extLst>
            <a:ext uri="{FF2B5EF4-FFF2-40B4-BE49-F238E27FC236}">
              <a16:creationId xmlns:a16="http://schemas.microsoft.com/office/drawing/2014/main" id="{00000000-0008-0000-0000-0000F5090000}"/>
            </a:ext>
          </a:extLst>
        </xdr:cNvPr>
        <xdr:cNvSpPr>
          <a:spLocks noChangeArrowheads="1"/>
        </xdr:cNvSpPr>
      </xdr:nvSpPr>
      <xdr:spPr bwMode="auto">
        <a:xfrm>
          <a:off x="9003242" y="1966763"/>
          <a:ext cx="287685" cy="127220"/>
        </a:xfrm>
        <a:prstGeom prst="rect">
          <a:avLst/>
        </a:prstGeom>
        <a:solidFill>
          <a:srgbClr val="00B0F0"/>
        </a:solidFill>
        <a:ln w="9525" algn="ctr">
          <a:solidFill>
            <a:srgbClr val="000000"/>
          </a:solidFill>
          <a:round/>
          <a:headEnd/>
          <a:tailEnd/>
        </a:ln>
      </xdr:spPr>
    </xdr:sp>
    <xdr:clientData/>
  </xdr:twoCellAnchor>
  <xdr:twoCellAnchor editAs="oneCell">
    <xdr:from>
      <xdr:col>3</xdr:col>
      <xdr:colOff>57150</xdr:colOff>
      <xdr:row>0</xdr:row>
      <xdr:rowOff>9525</xdr:rowOff>
    </xdr:from>
    <xdr:to>
      <xdr:col>4</xdr:col>
      <xdr:colOff>981075</xdr:colOff>
      <xdr:row>1</xdr:row>
      <xdr:rowOff>67071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443CC4E6-D0EE-4021-BD4B-2EDD90A311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0650" y="9525"/>
          <a:ext cx="2305050" cy="68619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552451</xdr:rowOff>
    </xdr:from>
    <xdr:to>
      <xdr:col>1</xdr:col>
      <xdr:colOff>66675</xdr:colOff>
      <xdr:row>11</xdr:row>
      <xdr:rowOff>25004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841F0602-F549-4949-BD3A-30CBD2F68E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52451"/>
          <a:ext cx="3448050" cy="1939528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13</xdr:row>
      <xdr:rowOff>123824</xdr:rowOff>
    </xdr:from>
    <xdr:to>
      <xdr:col>1</xdr:col>
      <xdr:colOff>45508</xdr:colOff>
      <xdr:row>21</xdr:row>
      <xdr:rowOff>38099</xdr:rowOff>
    </xdr:to>
    <xdr:pic>
      <xdr:nvPicPr>
        <xdr:cNvPr id="20" name="Imagen 19">
          <a:extLst>
            <a:ext uri="{FF2B5EF4-FFF2-40B4-BE49-F238E27FC236}">
              <a16:creationId xmlns:a16="http://schemas.microsoft.com/office/drawing/2014/main" id="{B58FB940-9C43-40EF-9736-84D5D8767D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3133724"/>
          <a:ext cx="3369733" cy="1895475"/>
        </a:xfrm>
        <a:prstGeom prst="rect">
          <a:avLst/>
        </a:prstGeom>
      </xdr:spPr>
    </xdr:pic>
    <xdr:clientData/>
  </xdr:twoCellAnchor>
  <xdr:twoCellAnchor editAs="oneCell">
    <xdr:from>
      <xdr:col>7</xdr:col>
      <xdr:colOff>609599</xdr:colOff>
      <xdr:row>0</xdr:row>
      <xdr:rowOff>361950</xdr:rowOff>
    </xdr:from>
    <xdr:to>
      <xdr:col>7</xdr:col>
      <xdr:colOff>2770950</xdr:colOff>
      <xdr:row>9</xdr:row>
      <xdr:rowOff>85728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1E17F6A3-32DE-488E-9D93-334183FEC5A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654" r="21407"/>
        <a:stretch/>
      </xdr:blipFill>
      <xdr:spPr>
        <a:xfrm rot="5400000">
          <a:off x="10424698" y="214726"/>
          <a:ext cx="1866903" cy="2161351"/>
        </a:xfrm>
        <a:prstGeom prst="rect">
          <a:avLst/>
        </a:prstGeom>
      </xdr:spPr>
    </xdr:pic>
    <xdr:clientData/>
  </xdr:twoCellAnchor>
  <xdr:twoCellAnchor editAs="oneCell">
    <xdr:from>
      <xdr:col>7</xdr:col>
      <xdr:colOff>729192</xdr:colOff>
      <xdr:row>13</xdr:row>
      <xdr:rowOff>133355</xdr:rowOff>
    </xdr:from>
    <xdr:to>
      <xdr:col>7</xdr:col>
      <xdr:colOff>2653242</xdr:colOff>
      <xdr:row>21</xdr:row>
      <xdr:rowOff>85729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F73E9F9A-0B55-46E3-978A-BADE6ED0902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318" r="22154"/>
        <a:stretch/>
      </xdr:blipFill>
      <xdr:spPr>
        <a:xfrm rot="5400000">
          <a:off x="10392305" y="3148017"/>
          <a:ext cx="1933574" cy="1924050"/>
        </a:xfrm>
        <a:prstGeom prst="rect">
          <a:avLst/>
        </a:prstGeom>
      </xdr:spPr>
    </xdr:pic>
    <xdr:clientData/>
  </xdr:twoCellAnchor>
  <xdr:twoCellAnchor editAs="oneCell">
    <xdr:from>
      <xdr:col>0</xdr:col>
      <xdr:colOff>390525</xdr:colOff>
      <xdr:row>24</xdr:row>
      <xdr:rowOff>341289</xdr:rowOff>
    </xdr:from>
    <xdr:to>
      <xdr:col>0</xdr:col>
      <xdr:colOff>2990851</xdr:colOff>
      <xdr:row>34</xdr:row>
      <xdr:rowOff>28574</xdr:rowOff>
    </xdr:to>
    <xdr:pic>
      <xdr:nvPicPr>
        <xdr:cNvPr id="26" name="Imagen 25">
          <a:extLst>
            <a:ext uri="{FF2B5EF4-FFF2-40B4-BE49-F238E27FC236}">
              <a16:creationId xmlns:a16="http://schemas.microsoft.com/office/drawing/2014/main" id="{4B7BC136-0294-4FD9-8E58-19D45507632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063" r="15872"/>
        <a:stretch/>
      </xdr:blipFill>
      <xdr:spPr>
        <a:xfrm>
          <a:off x="390525" y="6037239"/>
          <a:ext cx="2600326" cy="2087585"/>
        </a:xfrm>
        <a:prstGeom prst="rect">
          <a:avLst/>
        </a:prstGeom>
      </xdr:spPr>
    </xdr:pic>
    <xdr:clientData/>
  </xdr:twoCellAnchor>
  <xdr:twoCellAnchor editAs="oneCell">
    <xdr:from>
      <xdr:col>6</xdr:col>
      <xdr:colOff>266699</xdr:colOff>
      <xdr:row>24</xdr:row>
      <xdr:rowOff>371475</xdr:rowOff>
    </xdr:from>
    <xdr:to>
      <xdr:col>7</xdr:col>
      <xdr:colOff>3340100</xdr:colOff>
      <xdr:row>33</xdr:row>
      <xdr:rowOff>76200</xdr:rowOff>
    </xdr:to>
    <xdr:pic>
      <xdr:nvPicPr>
        <xdr:cNvPr id="28" name="Imagen 27">
          <a:extLst>
            <a:ext uri="{FF2B5EF4-FFF2-40B4-BE49-F238E27FC236}">
              <a16:creationId xmlns:a16="http://schemas.microsoft.com/office/drawing/2014/main" id="{DF72240E-EFC3-4D15-8056-32B8775227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53574" y="6067425"/>
          <a:ext cx="3454401" cy="19431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M46"/>
  <sheetViews>
    <sheetView showGridLines="0" showRowColHeaders="0" tabSelected="1" zoomScaleNormal="100" workbookViewId="0">
      <selection activeCell="E13" sqref="E13"/>
    </sheetView>
  </sheetViews>
  <sheetFormatPr baseColWidth="10" defaultRowHeight="12.75" x14ac:dyDescent="0.2"/>
  <cols>
    <col min="1" max="1" width="50.7109375" style="2" customWidth="1"/>
    <col min="2" max="2" width="5.7109375" style="2" customWidth="1"/>
    <col min="3" max="5" width="20.7109375" style="2" customWidth="1"/>
    <col min="6" max="6" width="20.7109375" style="3" customWidth="1"/>
    <col min="7" max="7" width="5.7109375" style="6" customWidth="1"/>
    <col min="8" max="8" width="50.7109375" style="2" customWidth="1"/>
    <col min="9" max="16384" width="11.42578125" style="2"/>
  </cols>
  <sheetData>
    <row r="1" spans="1:13" ht="49.5" customHeight="1" x14ac:dyDescent="0.2">
      <c r="B1" s="1"/>
      <c r="C1" s="1"/>
      <c r="D1" s="1"/>
      <c r="E1" s="1"/>
      <c r="F1" s="1"/>
      <c r="G1" s="1"/>
    </row>
    <row r="2" spans="1:13" x14ac:dyDescent="0.2">
      <c r="B2" s="1"/>
      <c r="C2" s="65" t="s">
        <v>1</v>
      </c>
      <c r="D2" s="65"/>
      <c r="E2" s="65"/>
      <c r="F2" s="65"/>
      <c r="G2" s="1"/>
    </row>
    <row r="3" spans="1:13" ht="12.75" customHeight="1" x14ac:dyDescent="0.2">
      <c r="B3" s="1"/>
      <c r="C3" s="65" t="s">
        <v>2</v>
      </c>
      <c r="D3" s="65"/>
      <c r="E3" s="65"/>
      <c r="F3" s="65"/>
      <c r="G3" s="1"/>
    </row>
    <row r="4" spans="1:13" ht="30" customHeight="1" x14ac:dyDescent="0.2">
      <c r="B4" s="1"/>
      <c r="C4" s="65" t="s">
        <v>24</v>
      </c>
      <c r="D4" s="65"/>
      <c r="E4" s="65"/>
      <c r="F4" s="65"/>
      <c r="G4" s="1"/>
    </row>
    <row r="5" spans="1:13" ht="12.75" customHeight="1" x14ac:dyDescent="0.2">
      <c r="B5" s="1"/>
      <c r="C5" s="65" t="s">
        <v>3</v>
      </c>
      <c r="D5" s="65"/>
      <c r="E5" s="65"/>
      <c r="F5" s="65"/>
      <c r="G5" s="1"/>
    </row>
    <row r="6" spans="1:13" x14ac:dyDescent="0.2">
      <c r="B6" s="1"/>
      <c r="C6" s="11"/>
      <c r="D6" s="11"/>
      <c r="E6" s="11"/>
      <c r="F6" s="11"/>
      <c r="G6" s="1"/>
    </row>
    <row r="7" spans="1:13" ht="12.75" customHeight="1" x14ac:dyDescent="0.2">
      <c r="B7" s="64" t="s">
        <v>26</v>
      </c>
      <c r="C7" s="64"/>
      <c r="D7" s="64"/>
      <c r="E7" s="64"/>
      <c r="F7" s="64"/>
      <c r="G7" s="64"/>
    </row>
    <row r="8" spans="1:13" x14ac:dyDescent="0.2">
      <c r="B8" s="10"/>
      <c r="C8" s="10"/>
      <c r="D8" s="10"/>
      <c r="E8" s="10"/>
      <c r="F8" s="10"/>
      <c r="G8" s="10"/>
      <c r="M8" s="7"/>
    </row>
    <row r="9" spans="1:13" ht="12.75" customHeight="1" x14ac:dyDescent="0.2">
      <c r="B9" s="63" t="s">
        <v>4</v>
      </c>
      <c r="C9" s="63"/>
      <c r="D9" s="63"/>
      <c r="E9" s="63"/>
      <c r="F9" s="63"/>
      <c r="G9" s="63"/>
    </row>
    <row r="10" spans="1:13" x14ac:dyDescent="0.2">
      <c r="A10" s="60" t="s">
        <v>46</v>
      </c>
      <c r="B10" s="1"/>
      <c r="C10" s="1"/>
      <c r="D10" s="1"/>
      <c r="E10" s="1"/>
      <c r="F10" s="1"/>
      <c r="G10" s="1"/>
      <c r="H10" s="60" t="s">
        <v>50</v>
      </c>
    </row>
    <row r="11" spans="1:13" x14ac:dyDescent="0.2">
      <c r="A11" s="60" t="s">
        <v>47</v>
      </c>
      <c r="B11" s="1"/>
      <c r="C11" s="66" t="s">
        <v>5</v>
      </c>
      <c r="D11" s="66"/>
      <c r="E11" s="66"/>
      <c r="F11" s="66"/>
      <c r="G11" s="1"/>
      <c r="H11" s="60" t="s">
        <v>51</v>
      </c>
    </row>
    <row r="12" spans="1:13" x14ac:dyDescent="0.2">
      <c r="A12" s="61"/>
      <c r="B12" s="1"/>
      <c r="C12" s="1"/>
      <c r="D12" s="1"/>
      <c r="E12" s="1"/>
      <c r="F12" s="1"/>
      <c r="G12" s="1"/>
    </row>
    <row r="13" spans="1:13" ht="30" customHeight="1" x14ac:dyDescent="0.2">
      <c r="B13" s="1"/>
      <c r="C13" s="1"/>
      <c r="D13" s="8" t="s">
        <v>15</v>
      </c>
      <c r="E13" s="4"/>
      <c r="F13" s="10"/>
      <c r="G13" s="1"/>
    </row>
    <row r="14" spans="1:13" ht="30" customHeight="1" x14ac:dyDescent="0.2">
      <c r="B14" s="1"/>
      <c r="C14" s="1"/>
      <c r="D14" s="8" t="s">
        <v>23</v>
      </c>
      <c r="E14" s="4"/>
      <c r="F14" s="10"/>
      <c r="G14" s="1"/>
    </row>
    <row r="15" spans="1:13" ht="30" customHeight="1" x14ac:dyDescent="0.2">
      <c r="B15" s="1"/>
      <c r="C15" s="1"/>
      <c r="D15" s="8" t="s">
        <v>0</v>
      </c>
      <c r="E15" s="5"/>
      <c r="F15" s="10"/>
      <c r="G15" s="1"/>
    </row>
    <row r="16" spans="1:13" x14ac:dyDescent="0.2">
      <c r="B16" s="1"/>
      <c r="C16" s="1"/>
      <c r="D16" s="1"/>
      <c r="E16" s="1"/>
      <c r="F16" s="1"/>
      <c r="G16" s="1"/>
    </row>
    <row r="17" spans="1:8" ht="12.75" customHeight="1" x14ac:dyDescent="0.2">
      <c r="B17" s="1"/>
      <c r="C17" s="66" t="s">
        <v>42</v>
      </c>
      <c r="D17" s="66"/>
      <c r="E17" s="66"/>
      <c r="F17" s="66"/>
      <c r="G17" s="1"/>
    </row>
    <row r="18" spans="1:8" ht="15" customHeight="1" x14ac:dyDescent="0.2">
      <c r="B18" s="1"/>
      <c r="C18" s="9"/>
      <c r="D18" s="9"/>
      <c r="E18" s="9"/>
      <c r="F18" s="1"/>
      <c r="G18" s="1"/>
    </row>
    <row r="19" spans="1:8" ht="30" customHeight="1" x14ac:dyDescent="0.2">
      <c r="B19" s="1"/>
      <c r="C19" s="67" t="str">
        <f>IF(OR(E13="",E14=""),"",IF(AND(E13=Tablas!A2,E14=Tablas!C2),Tablas!D3,IF(AND(E13=Tablas!A2,E14=Tablas!C3),Tablas!D2,IF(AND(E13=Tablas!A3,E14=Tablas!C2),Tablas!D5,IF(AND(E13=Tablas!A3,E14=Tablas!C3),Tablas!D4)))))</f>
        <v/>
      </c>
      <c r="D19" s="67"/>
      <c r="E19" s="67"/>
      <c r="F19" s="67"/>
      <c r="G19" s="1"/>
    </row>
    <row r="20" spans="1:8" x14ac:dyDescent="0.2">
      <c r="B20" s="1"/>
      <c r="C20" s="10"/>
      <c r="D20" s="10"/>
      <c r="E20" s="8"/>
      <c r="F20" s="10"/>
      <c r="G20" s="1"/>
    </row>
    <row r="21" spans="1:8" x14ac:dyDescent="0.2">
      <c r="B21" s="1"/>
      <c r="C21" s="64" t="s">
        <v>43</v>
      </c>
      <c r="D21" s="64"/>
      <c r="E21" s="64"/>
      <c r="F21" s="64"/>
      <c r="G21" s="1"/>
    </row>
    <row r="22" spans="1:8" x14ac:dyDescent="0.2">
      <c r="A22" s="60" t="s">
        <v>48</v>
      </c>
      <c r="B22" s="1"/>
      <c r="C22" s="9"/>
      <c r="D22" s="9"/>
      <c r="E22" s="9"/>
      <c r="F22" s="10"/>
      <c r="G22" s="1"/>
      <c r="H22" s="60" t="s">
        <v>50</v>
      </c>
    </row>
    <row r="23" spans="1:8" ht="30" customHeight="1" x14ac:dyDescent="0.2">
      <c r="A23" s="62" t="s">
        <v>49</v>
      </c>
      <c r="B23" s="1"/>
      <c r="C23" s="10" t="s">
        <v>31</v>
      </c>
      <c r="D23" s="12" t="str">
        <f>IF(E15="","",IF(AND(E13=Tablas!A2,C19=Tablas!D2),VLOOKUP(E15,Tablas!G3:M57,2,FALSE),IF(AND(E13=Tablas!A2,C19=Tablas!D3),VLOOKUP(E15,Tablas!G58:M124,2,FALSE),IF(AND(E13=Tablas!A3,C19=Tablas!D4),VLOOKUP(E15,Tablas!O3:U62,2,FALSE),IF(AND(E13=Tablas!A3,C19=Tablas!D5),VLOOKUP(E15,Tablas!O3:U62,2,FALSE))))))</f>
        <v/>
      </c>
      <c r="E23" s="12" t="str">
        <f>IF(E15="","",IF(AND(E13=Tablas!A2,C19=Tablas!D2),VLOOKUP(E15,Tablas!G3:M57,3,FALSE),IF(AND(E13=Tablas!A2,C19=Tablas!D3),VLOOKUP(E15,Tablas!G58:M124,3,FALSE),IF(AND(E13=Tablas!A3,C19=Tablas!D4),VLOOKUP(E15,Tablas!O3:U62,3,FALSE),IF(AND(E13=Tablas!A3,C19=Tablas!D5),VLOOKUP(E15,Tablas!O3:U62,3,FALSE))))))</f>
        <v/>
      </c>
      <c r="F23" s="10"/>
      <c r="G23" s="1"/>
      <c r="H23" s="62" t="s">
        <v>52</v>
      </c>
    </row>
    <row r="24" spans="1:8" x14ac:dyDescent="0.2">
      <c r="B24" s="1"/>
      <c r="C24" s="10"/>
      <c r="D24" s="10"/>
      <c r="E24" s="8"/>
      <c r="F24" s="10"/>
      <c r="G24" s="1"/>
    </row>
    <row r="25" spans="1:8" ht="30" customHeight="1" x14ac:dyDescent="0.2">
      <c r="B25" s="1"/>
      <c r="C25" s="10" t="s">
        <v>32</v>
      </c>
      <c r="D25" s="12" t="str">
        <f>IF(E15="","",IF(AND(E13=Tablas!A2,C19=Tablas!D2),VLOOKUP(E15,Tablas!G3:M57,2),IF(AND(E13=Tablas!A2,C19=Tablas!D3),VLOOKUP(E15,Tablas!G58:M124,2),IF(AND(E13=Tablas!A3,C19=Tablas!D4),VLOOKUP(E15,Tablas!O3:U62,2),IF(AND(E13=Tablas!A3,C19=Tablas!D5),VLOOKUP(E15,Tablas!O3:U62,2))))))</f>
        <v/>
      </c>
      <c r="E25" s="12" t="str">
        <f>IF(E15="","",IF(AND(E13=Tablas!A2,C19=Tablas!D2),VLOOKUP(E15,Tablas!G3:M57,3),IF(AND(E13=Tablas!A2,C19=Tablas!D3),VLOOKUP(E15,Tablas!G58:M124,3),IF(AND(E13=Tablas!A3,C19=Tablas!D4),VLOOKUP(E15,Tablas!O3:U62,3),IF(AND(E13=Tablas!A3,C19=Tablas!D5),VLOOKUP(E15,Tablas!O3:U62,3))))))</f>
        <v/>
      </c>
      <c r="F25" s="10"/>
      <c r="G25" s="1"/>
    </row>
    <row r="26" spans="1:8" x14ac:dyDescent="0.2">
      <c r="B26" s="1"/>
      <c r="C26" s="48"/>
      <c r="D26" s="48"/>
      <c r="E26" s="46"/>
      <c r="F26" s="48"/>
      <c r="G26" s="1"/>
    </row>
    <row r="27" spans="1:8" ht="39.950000000000003" customHeight="1" x14ac:dyDescent="0.2">
      <c r="B27" s="1"/>
      <c r="C27" s="63" t="s">
        <v>39</v>
      </c>
      <c r="D27" s="63"/>
      <c r="E27" s="63"/>
      <c r="F27" s="63"/>
      <c r="G27" s="1"/>
    </row>
    <row r="28" spans="1:8" x14ac:dyDescent="0.2">
      <c r="B28" s="1"/>
      <c r="C28" s="10"/>
      <c r="D28" s="10"/>
      <c r="E28" s="8"/>
      <c r="F28" s="10"/>
      <c r="G28" s="1"/>
    </row>
    <row r="29" spans="1:8" ht="12.75" customHeight="1" x14ac:dyDescent="0.2">
      <c r="B29" s="1"/>
      <c r="C29" s="66" t="s">
        <v>44</v>
      </c>
      <c r="D29" s="66"/>
      <c r="E29" s="66"/>
      <c r="F29" s="48" t="s">
        <v>37</v>
      </c>
      <c r="G29" s="1"/>
    </row>
    <row r="30" spans="1:8" x14ac:dyDescent="0.2">
      <c r="B30" s="1"/>
      <c r="C30" s="9"/>
      <c r="D30" s="9"/>
      <c r="E30" s="9"/>
      <c r="F30" s="1"/>
      <c r="G30" s="1"/>
    </row>
    <row r="31" spans="1:8" ht="30" customHeight="1" x14ac:dyDescent="0.2">
      <c r="B31" s="1"/>
      <c r="C31" s="68" t="str">
        <f>IF(OR(E13="",E14=""),"",IF(OR(E13=Tablas!A3,E14=Tablas!C2),"",IF(E13=Tablas!A2,Tablas!D7)))</f>
        <v/>
      </c>
      <c r="D31" s="69"/>
      <c r="E31" s="48" t="s">
        <v>36</v>
      </c>
      <c r="F31" s="49" t="str">
        <f>IF(E15="","",IF(C31="","",IF(AND(E13=Tablas!A2,C31=Tablas!D7),VLOOKUP(E15,Tablas!W3:AA37,2))))</f>
        <v/>
      </c>
      <c r="G31" s="1"/>
    </row>
    <row r="32" spans="1:8" x14ac:dyDescent="0.2">
      <c r="B32" s="1"/>
      <c r="C32" s="48"/>
      <c r="D32" s="48"/>
      <c r="E32" s="46"/>
      <c r="F32" s="48"/>
      <c r="G32" s="1"/>
    </row>
    <row r="33" spans="1:9" x14ac:dyDescent="0.2">
      <c r="B33" s="1"/>
      <c r="C33" s="63" t="s">
        <v>35</v>
      </c>
      <c r="D33" s="63"/>
      <c r="E33" s="63"/>
      <c r="F33" s="63"/>
      <c r="G33" s="1"/>
    </row>
    <row r="34" spans="1:9" x14ac:dyDescent="0.2">
      <c r="B34" s="1"/>
      <c r="C34" s="48"/>
      <c r="D34" s="48"/>
      <c r="E34" s="46"/>
      <c r="F34" s="48"/>
      <c r="G34" s="1"/>
      <c r="H34" s="60" t="s">
        <v>55</v>
      </c>
    </row>
    <row r="35" spans="1:9" ht="12.75" customHeight="1" x14ac:dyDescent="0.2">
      <c r="A35" s="60" t="s">
        <v>53</v>
      </c>
      <c r="B35" s="1"/>
      <c r="C35" s="66" t="s">
        <v>45</v>
      </c>
      <c r="D35" s="66"/>
      <c r="E35" s="70" t="s">
        <v>38</v>
      </c>
      <c r="F35" s="70"/>
      <c r="G35" s="1"/>
    </row>
    <row r="36" spans="1:9" x14ac:dyDescent="0.2">
      <c r="A36" s="60" t="s">
        <v>54</v>
      </c>
      <c r="B36" s="1"/>
      <c r="C36" s="47"/>
      <c r="D36" s="47"/>
      <c r="E36" s="47"/>
      <c r="F36" s="1"/>
      <c r="G36" s="1"/>
    </row>
    <row r="37" spans="1:9" ht="30" customHeight="1" x14ac:dyDescent="0.2">
      <c r="B37" s="1"/>
      <c r="C37" s="68" t="str">
        <f>IF(OR(E13="",E14=""),"",IF(OR(E13=Tablas!A3,E14=Tablas!C2),"",IF(E13=Tablas!A2,Tablas!D6)))</f>
        <v/>
      </c>
      <c r="D37" s="69"/>
      <c r="E37" s="47"/>
      <c r="F37" s="49" t="str">
        <f>IF(E15="","",IF(C37="","",IF(AND(E13=Tablas!A2,C37=Tablas!D6),VLOOKUP(E15,Tablas!W3:AA37,2))))</f>
        <v/>
      </c>
      <c r="G37" s="1"/>
    </row>
    <row r="38" spans="1:9" x14ac:dyDescent="0.2">
      <c r="B38" s="1"/>
      <c r="C38" s="10"/>
      <c r="D38" s="10"/>
      <c r="E38" s="8"/>
      <c r="F38" s="10"/>
      <c r="G38" s="1"/>
    </row>
    <row r="39" spans="1:9" ht="12.75" customHeight="1" x14ac:dyDescent="0.2">
      <c r="B39" s="1"/>
      <c r="C39" s="63" t="s">
        <v>35</v>
      </c>
      <c r="D39" s="63"/>
      <c r="E39" s="63"/>
      <c r="F39" s="63"/>
      <c r="G39" s="1"/>
    </row>
    <row r="40" spans="1:9" x14ac:dyDescent="0.2">
      <c r="B40" s="1"/>
      <c r="C40" s="10"/>
      <c r="D40" s="10"/>
      <c r="E40" s="8"/>
      <c r="F40" s="10"/>
      <c r="G40" s="1"/>
    </row>
    <row r="46" spans="1:9" x14ac:dyDescent="0.2">
      <c r="I46" s="7"/>
    </row>
  </sheetData>
  <sheetProtection algorithmName="SHA-512" hashValue="T/JdvfvZen5zBpDz+fR3cAuYVCtn3IDETwzB12nXa0L5cas7hEsm7RcJ4iVjeRSvv5lXEXAYHLUlZyiihqrUsg==" saltValue="koEsOhsMEdZNAxP/2Ydrxg==" spinCount="100000" sheet="1" formatCells="0" selectLockedCells="1" autoFilter="0"/>
  <mergeCells count="18">
    <mergeCell ref="C39:F39"/>
    <mergeCell ref="C27:F27"/>
    <mergeCell ref="C31:D31"/>
    <mergeCell ref="C29:E29"/>
    <mergeCell ref="C35:D35"/>
    <mergeCell ref="E35:F35"/>
    <mergeCell ref="C37:D37"/>
    <mergeCell ref="C33:F33"/>
    <mergeCell ref="B9:G9"/>
    <mergeCell ref="C21:F21"/>
    <mergeCell ref="B7:G7"/>
    <mergeCell ref="C2:F2"/>
    <mergeCell ref="C3:F3"/>
    <mergeCell ref="C4:F4"/>
    <mergeCell ref="C5:F5"/>
    <mergeCell ref="C11:F11"/>
    <mergeCell ref="C17:F17"/>
    <mergeCell ref="C19:F19"/>
  </mergeCells>
  <phoneticPr fontId="0" type="noConversion"/>
  <dataValidations count="1">
    <dataValidation type="whole" allowBlank="1" showInputMessage="1" showErrorMessage="1" error="Para medidas diferentes, contactar a PROAIRE S.A.S." promptTitle="Ingreso de dato en CFM" prompt="Entre 50 - 2000" sqref="E15" xr:uid="{00000000-0002-0000-0000-000000000000}">
      <formula1>50</formula1>
      <formula2>2000</formula2>
    </dataValidation>
  </dataValidations>
  <printOptions horizontalCentered="1" verticalCentered="1"/>
  <pageMargins left="0.19685039370078741" right="0.19685039370078741" top="0.19685039370078741" bottom="0.19685039370078741" header="0" footer="0"/>
  <pageSetup scale="60" orientation="portrait" verticalDpi="0" r:id="rId1"/>
  <headerFooter alignWithMargins="0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000-000001000000}">
          <x14:formula1>
            <xm:f>Tablas!$A$2:$A$3</xm:f>
          </x14:formula1>
          <xm:sqref>E13</xm:sqref>
        </x14:dataValidation>
        <x14:dataValidation type="list" allowBlank="1" showInputMessage="1" showErrorMessage="1" xr:uid="{00000000-0002-0000-0000-000002000000}">
          <x14:formula1>
            <xm:f>Tablas!$C$2:$C$3</xm:f>
          </x14:formula1>
          <xm:sqref>E14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A124"/>
  <sheetViews>
    <sheetView zoomScaleNormal="100" workbookViewId="0"/>
  </sheetViews>
  <sheetFormatPr baseColWidth="10" defaultRowHeight="12.75" x14ac:dyDescent="0.2"/>
  <cols>
    <col min="1" max="1" width="24.42578125" style="52" bestFit="1" customWidth="1"/>
    <col min="2" max="3" width="12.7109375" style="52" customWidth="1"/>
    <col min="4" max="4" width="36.28515625" style="52" bestFit="1" customWidth="1"/>
    <col min="5" max="5" width="12.7109375" style="52" customWidth="1"/>
    <col min="6" max="6" width="5.7109375" style="52" customWidth="1"/>
    <col min="7" max="8" width="12.7109375" style="44" customWidth="1"/>
    <col min="9" max="10" width="12.7109375" style="45" customWidth="1"/>
    <col min="11" max="11" width="12.7109375" style="44" hidden="1" customWidth="1"/>
    <col min="12" max="12" width="12.7109375" style="44" customWidth="1"/>
    <col min="13" max="13" width="35.85546875" style="38" bestFit="1" customWidth="1"/>
    <col min="14" max="14" width="5.7109375" style="52" customWidth="1"/>
    <col min="15" max="16" width="12.7109375" style="44" customWidth="1"/>
    <col min="17" max="18" width="12.7109375" style="45" customWidth="1"/>
    <col min="19" max="19" width="12.7109375" style="44" hidden="1" customWidth="1"/>
    <col min="20" max="20" width="12.7109375" style="44" customWidth="1"/>
    <col min="21" max="21" width="34.28515625" style="38" customWidth="1"/>
    <col min="22" max="22" width="5.7109375" style="52" customWidth="1"/>
    <col min="23" max="26" width="12.7109375" style="52" customWidth="1"/>
    <col min="27" max="27" width="33.7109375" style="52" customWidth="1"/>
    <col min="28" max="16384" width="11.42578125" style="52"/>
  </cols>
  <sheetData>
    <row r="1" spans="1:27" ht="38.25" x14ac:dyDescent="0.2">
      <c r="A1" s="13" t="s">
        <v>28</v>
      </c>
      <c r="B1" s="50" t="s">
        <v>30</v>
      </c>
      <c r="C1" s="51" t="s">
        <v>27</v>
      </c>
      <c r="D1" s="13" t="s">
        <v>29</v>
      </c>
      <c r="E1" s="13" t="s">
        <v>27</v>
      </c>
      <c r="G1" s="14" t="s">
        <v>12</v>
      </c>
      <c r="H1" s="15">
        <v>500</v>
      </c>
      <c r="I1" s="16"/>
      <c r="J1" s="16"/>
      <c r="K1" s="17"/>
      <c r="L1" s="17"/>
      <c r="M1" s="17"/>
      <c r="O1" s="59" t="s">
        <v>6</v>
      </c>
      <c r="P1" s="18">
        <v>600</v>
      </c>
      <c r="Q1" s="18"/>
      <c r="R1" s="18"/>
      <c r="S1" s="19"/>
      <c r="T1" s="19"/>
      <c r="U1" s="19"/>
      <c r="W1" s="53" t="s">
        <v>12</v>
      </c>
      <c r="X1" s="20">
        <v>500</v>
      </c>
      <c r="Y1" s="20"/>
      <c r="Z1" s="21"/>
      <c r="AA1" s="21"/>
    </row>
    <row r="2" spans="1:27" x14ac:dyDescent="0.2">
      <c r="A2" s="22" t="s">
        <v>12</v>
      </c>
      <c r="B2" s="54">
        <v>500</v>
      </c>
      <c r="C2" s="55" t="s">
        <v>13</v>
      </c>
      <c r="D2" s="22" t="s">
        <v>10</v>
      </c>
      <c r="E2" s="23" t="s">
        <v>19</v>
      </c>
      <c r="G2" s="24" t="s">
        <v>0</v>
      </c>
      <c r="H2" s="24" t="s">
        <v>8</v>
      </c>
      <c r="I2" s="24" t="s">
        <v>7</v>
      </c>
      <c r="J2" s="24" t="s">
        <v>33</v>
      </c>
      <c r="K2" s="24" t="s">
        <v>34</v>
      </c>
      <c r="L2" s="24" t="s">
        <v>0</v>
      </c>
      <c r="M2" s="24" t="s">
        <v>25</v>
      </c>
      <c r="O2" s="25" t="s">
        <v>0</v>
      </c>
      <c r="P2" s="25" t="s">
        <v>8</v>
      </c>
      <c r="Q2" s="25" t="s">
        <v>7</v>
      </c>
      <c r="R2" s="25" t="s">
        <v>33</v>
      </c>
      <c r="S2" s="25" t="s">
        <v>34</v>
      </c>
      <c r="T2" s="25" t="s">
        <v>0</v>
      </c>
      <c r="U2" s="25" t="s">
        <v>25</v>
      </c>
      <c r="W2" s="26" t="s">
        <v>0</v>
      </c>
      <c r="X2" s="26" t="s">
        <v>11</v>
      </c>
      <c r="Y2" s="27" t="s">
        <v>9</v>
      </c>
      <c r="Z2" s="26" t="s">
        <v>0</v>
      </c>
      <c r="AA2" s="26" t="s">
        <v>25</v>
      </c>
    </row>
    <row r="3" spans="1:27" ht="25.5" x14ac:dyDescent="0.2">
      <c r="A3" s="28" t="s">
        <v>6</v>
      </c>
      <c r="B3" s="29">
        <v>600</v>
      </c>
      <c r="C3" s="55" t="s">
        <v>14</v>
      </c>
      <c r="D3" s="22" t="s">
        <v>16</v>
      </c>
      <c r="E3" s="30" t="s">
        <v>20</v>
      </c>
      <c r="G3" s="31">
        <f t="shared" ref="G3:G34" si="0">+L3</f>
        <v>50</v>
      </c>
      <c r="H3" s="32">
        <v>4</v>
      </c>
      <c r="I3" s="32">
        <v>4</v>
      </c>
      <c r="J3" s="32">
        <f t="shared" ref="J3:J34" si="1">+H3*I3</f>
        <v>16</v>
      </c>
      <c r="K3" s="31">
        <f t="shared" ref="K3:K34" si="2">EVEN((L3/$H$1)*144)</f>
        <v>16</v>
      </c>
      <c r="L3" s="32">
        <v>50</v>
      </c>
      <c r="M3" s="33" t="s">
        <v>10</v>
      </c>
      <c r="O3" s="34">
        <f t="shared" ref="O3:O34" si="3">+T3</f>
        <v>60</v>
      </c>
      <c r="P3" s="35">
        <v>4</v>
      </c>
      <c r="Q3" s="35">
        <v>4</v>
      </c>
      <c r="R3" s="35">
        <f t="shared" ref="R3:R34" si="4">+P3*Q3</f>
        <v>16</v>
      </c>
      <c r="S3" s="35">
        <f t="shared" ref="S3:S34" si="5">EVEN((T3/$P$1)*144)</f>
        <v>16</v>
      </c>
      <c r="T3" s="35">
        <v>60</v>
      </c>
      <c r="U3" s="57" t="s">
        <v>40</v>
      </c>
      <c r="W3" s="56">
        <f>+Z3</f>
        <v>50</v>
      </c>
      <c r="X3" s="36">
        <v>6</v>
      </c>
      <c r="Y3" s="37">
        <f>PI()*POWER((X3/2),2)</f>
        <v>28.274333882308138</v>
      </c>
      <c r="Z3" s="36">
        <v>50</v>
      </c>
      <c r="AA3" s="58" t="s">
        <v>41</v>
      </c>
    </row>
    <row r="4" spans="1:27" ht="25.5" x14ac:dyDescent="0.2">
      <c r="D4" s="28" t="s">
        <v>17</v>
      </c>
      <c r="E4" s="39" t="s">
        <v>19</v>
      </c>
      <c r="G4" s="31">
        <f t="shared" si="0"/>
        <v>100</v>
      </c>
      <c r="H4" s="32">
        <v>6</v>
      </c>
      <c r="I4" s="32">
        <v>6</v>
      </c>
      <c r="J4" s="32">
        <f t="shared" si="1"/>
        <v>36</v>
      </c>
      <c r="K4" s="31">
        <f t="shared" si="2"/>
        <v>30</v>
      </c>
      <c r="L4" s="32">
        <v>100</v>
      </c>
      <c r="M4" s="33" t="s">
        <v>10</v>
      </c>
      <c r="O4" s="34">
        <f t="shared" si="3"/>
        <v>90</v>
      </c>
      <c r="P4" s="35">
        <v>6</v>
      </c>
      <c r="Q4" s="35">
        <v>4</v>
      </c>
      <c r="R4" s="35">
        <f t="shared" si="4"/>
        <v>24</v>
      </c>
      <c r="S4" s="35">
        <f t="shared" si="5"/>
        <v>22</v>
      </c>
      <c r="T4" s="35">
        <v>90</v>
      </c>
      <c r="U4" s="57" t="s">
        <v>40</v>
      </c>
      <c r="W4" s="56">
        <f>+Z4</f>
        <v>100</v>
      </c>
      <c r="X4" s="36">
        <v>6</v>
      </c>
      <c r="Y4" s="37">
        <f>PI()*POWER((X4/2),2)</f>
        <v>28.274333882308138</v>
      </c>
      <c r="Z4" s="36">
        <v>100</v>
      </c>
      <c r="AA4" s="58" t="s">
        <v>41</v>
      </c>
    </row>
    <row r="5" spans="1:27" ht="25.5" x14ac:dyDescent="0.2">
      <c r="D5" s="28" t="s">
        <v>18</v>
      </c>
      <c r="E5" s="39" t="s">
        <v>20</v>
      </c>
      <c r="G5" s="31">
        <f t="shared" si="0"/>
        <v>115</v>
      </c>
      <c r="H5" s="32">
        <v>6</v>
      </c>
      <c r="I5" s="32">
        <v>6</v>
      </c>
      <c r="J5" s="32">
        <f t="shared" si="1"/>
        <v>36</v>
      </c>
      <c r="K5" s="31">
        <f t="shared" si="2"/>
        <v>34</v>
      </c>
      <c r="L5" s="32">
        <v>115</v>
      </c>
      <c r="M5" s="33" t="s">
        <v>10</v>
      </c>
      <c r="O5" s="34">
        <f t="shared" si="3"/>
        <v>140</v>
      </c>
      <c r="P5" s="35">
        <v>6</v>
      </c>
      <c r="Q5" s="35">
        <v>6</v>
      </c>
      <c r="R5" s="35">
        <f t="shared" si="4"/>
        <v>36</v>
      </c>
      <c r="S5" s="35">
        <f t="shared" si="5"/>
        <v>34</v>
      </c>
      <c r="T5" s="35">
        <v>140</v>
      </c>
      <c r="U5" s="57" t="s">
        <v>40</v>
      </c>
      <c r="W5" s="56">
        <f>+Z5</f>
        <v>150</v>
      </c>
      <c r="X5" s="36">
        <v>8</v>
      </c>
      <c r="Y5" s="37">
        <f>PI()*POWER((X5/2),2)</f>
        <v>50.26548245743669</v>
      </c>
      <c r="Z5" s="36">
        <v>150</v>
      </c>
      <c r="AA5" s="58" t="s">
        <v>41</v>
      </c>
    </row>
    <row r="6" spans="1:27" ht="25.5" x14ac:dyDescent="0.2">
      <c r="D6" s="40" t="s">
        <v>21</v>
      </c>
      <c r="E6" s="41" t="s">
        <v>19</v>
      </c>
      <c r="G6" s="31">
        <f t="shared" si="0"/>
        <v>150</v>
      </c>
      <c r="H6" s="32">
        <v>8</v>
      </c>
      <c r="I6" s="32">
        <v>6</v>
      </c>
      <c r="J6" s="32">
        <f t="shared" si="1"/>
        <v>48</v>
      </c>
      <c r="K6" s="31">
        <f t="shared" si="2"/>
        <v>44</v>
      </c>
      <c r="L6" s="32">
        <v>150</v>
      </c>
      <c r="M6" s="33" t="s">
        <v>10</v>
      </c>
      <c r="O6" s="34">
        <f t="shared" si="3"/>
        <v>185</v>
      </c>
      <c r="P6" s="35">
        <v>6</v>
      </c>
      <c r="Q6" s="35">
        <v>8</v>
      </c>
      <c r="R6" s="35">
        <f t="shared" si="4"/>
        <v>48</v>
      </c>
      <c r="S6" s="35">
        <f t="shared" si="5"/>
        <v>46</v>
      </c>
      <c r="T6" s="35">
        <v>185</v>
      </c>
      <c r="U6" s="57" t="s">
        <v>40</v>
      </c>
      <c r="W6" s="56">
        <f>+Z6</f>
        <v>175</v>
      </c>
      <c r="X6" s="36">
        <v>8</v>
      </c>
      <c r="Y6" s="37">
        <f>PI()*POWER((X6/2),2)</f>
        <v>50.26548245743669</v>
      </c>
      <c r="Z6" s="36">
        <v>175</v>
      </c>
      <c r="AA6" s="58" t="s">
        <v>41</v>
      </c>
    </row>
    <row r="7" spans="1:27" ht="25.5" x14ac:dyDescent="0.2">
      <c r="D7" s="42" t="s">
        <v>22</v>
      </c>
      <c r="E7" s="43" t="s">
        <v>19</v>
      </c>
      <c r="G7" s="31">
        <f t="shared" si="0"/>
        <v>170</v>
      </c>
      <c r="H7" s="32">
        <v>9</v>
      </c>
      <c r="I7" s="31">
        <v>6</v>
      </c>
      <c r="J7" s="32">
        <f t="shared" si="1"/>
        <v>54</v>
      </c>
      <c r="K7" s="31">
        <f t="shared" si="2"/>
        <v>50</v>
      </c>
      <c r="L7" s="32">
        <v>170</v>
      </c>
      <c r="M7" s="33" t="s">
        <v>10</v>
      </c>
      <c r="O7" s="34">
        <f t="shared" si="3"/>
        <v>205</v>
      </c>
      <c r="P7" s="35">
        <v>9</v>
      </c>
      <c r="Q7" s="34">
        <v>6</v>
      </c>
      <c r="R7" s="35">
        <f t="shared" si="4"/>
        <v>54</v>
      </c>
      <c r="S7" s="35">
        <f t="shared" si="5"/>
        <v>50</v>
      </c>
      <c r="T7" s="35">
        <v>205</v>
      </c>
      <c r="U7" s="57" t="s">
        <v>40</v>
      </c>
      <c r="W7" s="56">
        <f t="shared" ref="W7" si="6">+Z7</f>
        <v>200</v>
      </c>
      <c r="X7" s="36">
        <v>10</v>
      </c>
      <c r="Y7" s="37">
        <f t="shared" ref="Y7" si="7">PI()*POWER((X7/2),2)</f>
        <v>78.539816339744831</v>
      </c>
      <c r="Z7" s="36">
        <v>200</v>
      </c>
      <c r="AA7" s="58" t="s">
        <v>41</v>
      </c>
    </row>
    <row r="8" spans="1:27" ht="25.5" x14ac:dyDescent="0.2">
      <c r="G8" s="31">
        <f t="shared" si="0"/>
        <v>200</v>
      </c>
      <c r="H8" s="32">
        <v>8</v>
      </c>
      <c r="I8" s="31">
        <v>8</v>
      </c>
      <c r="J8" s="32">
        <f t="shared" si="1"/>
        <v>64</v>
      </c>
      <c r="K8" s="31">
        <f t="shared" si="2"/>
        <v>58</v>
      </c>
      <c r="L8" s="32">
        <v>200</v>
      </c>
      <c r="M8" s="33" t="s">
        <v>10</v>
      </c>
      <c r="O8" s="34">
        <f t="shared" si="3"/>
        <v>230</v>
      </c>
      <c r="P8" s="35">
        <v>6</v>
      </c>
      <c r="Q8" s="35">
        <v>10</v>
      </c>
      <c r="R8" s="35">
        <f t="shared" si="4"/>
        <v>60</v>
      </c>
      <c r="S8" s="35">
        <f t="shared" si="5"/>
        <v>56</v>
      </c>
      <c r="T8" s="35">
        <v>230</v>
      </c>
      <c r="U8" s="57" t="s">
        <v>40</v>
      </c>
      <c r="W8" s="56">
        <f t="shared" ref="W8" si="8">+Z8</f>
        <v>250</v>
      </c>
      <c r="X8" s="36">
        <v>10</v>
      </c>
      <c r="Y8" s="37">
        <f t="shared" ref="Y8" si="9">PI()*POWER((X8/2),2)</f>
        <v>78.539816339744831</v>
      </c>
      <c r="Z8" s="36">
        <v>250</v>
      </c>
      <c r="AA8" s="58" t="s">
        <v>41</v>
      </c>
    </row>
    <row r="9" spans="1:27" ht="25.5" x14ac:dyDescent="0.2">
      <c r="G9" s="31">
        <f t="shared" si="0"/>
        <v>250</v>
      </c>
      <c r="H9" s="32">
        <v>9</v>
      </c>
      <c r="I9" s="32">
        <v>9</v>
      </c>
      <c r="J9" s="32">
        <f t="shared" si="1"/>
        <v>81</v>
      </c>
      <c r="K9" s="31">
        <f t="shared" si="2"/>
        <v>72</v>
      </c>
      <c r="L9" s="32">
        <v>250</v>
      </c>
      <c r="M9" s="33" t="s">
        <v>10</v>
      </c>
      <c r="O9" s="34">
        <f t="shared" si="3"/>
        <v>250</v>
      </c>
      <c r="P9" s="35">
        <v>8</v>
      </c>
      <c r="Q9" s="34">
        <v>8</v>
      </c>
      <c r="R9" s="35">
        <f t="shared" si="4"/>
        <v>64</v>
      </c>
      <c r="S9" s="35">
        <f t="shared" si="5"/>
        <v>60</v>
      </c>
      <c r="T9" s="35">
        <v>250</v>
      </c>
      <c r="U9" s="57" t="s">
        <v>40</v>
      </c>
      <c r="W9" s="56">
        <f t="shared" ref="W9:W11" si="10">+Z9</f>
        <v>270</v>
      </c>
      <c r="X9" s="36">
        <v>10</v>
      </c>
      <c r="Y9" s="37">
        <f t="shared" ref="Y9:Y11" si="11">PI()*POWER((X9/2),2)</f>
        <v>78.539816339744831</v>
      </c>
      <c r="Z9" s="36">
        <v>270</v>
      </c>
      <c r="AA9" s="58" t="s">
        <v>41</v>
      </c>
    </row>
    <row r="10" spans="1:27" ht="25.5" x14ac:dyDescent="0.2">
      <c r="G10" s="31">
        <f t="shared" si="0"/>
        <v>270</v>
      </c>
      <c r="H10" s="32">
        <v>9</v>
      </c>
      <c r="I10" s="32">
        <v>9</v>
      </c>
      <c r="J10" s="32">
        <f t="shared" si="1"/>
        <v>81</v>
      </c>
      <c r="K10" s="31">
        <f t="shared" si="2"/>
        <v>78</v>
      </c>
      <c r="L10" s="32">
        <v>270</v>
      </c>
      <c r="M10" s="33" t="s">
        <v>10</v>
      </c>
      <c r="O10" s="34">
        <f t="shared" si="3"/>
        <v>270</v>
      </c>
      <c r="P10" s="35">
        <v>6</v>
      </c>
      <c r="Q10" s="34">
        <v>12</v>
      </c>
      <c r="R10" s="35">
        <f t="shared" si="4"/>
        <v>72</v>
      </c>
      <c r="S10" s="35">
        <f t="shared" si="5"/>
        <v>66</v>
      </c>
      <c r="T10" s="35">
        <v>270</v>
      </c>
      <c r="U10" s="57" t="s">
        <v>40</v>
      </c>
      <c r="W10" s="56">
        <f t="shared" ref="W10" si="12">+Z10</f>
        <v>300</v>
      </c>
      <c r="X10" s="36">
        <v>12</v>
      </c>
      <c r="Y10" s="37">
        <f t="shared" ref="Y10" si="13">PI()*POWER((X10/2),2)</f>
        <v>113.09733552923255</v>
      </c>
      <c r="Z10" s="36">
        <v>300</v>
      </c>
      <c r="AA10" s="58" t="s">
        <v>41</v>
      </c>
    </row>
    <row r="11" spans="1:27" ht="25.5" x14ac:dyDescent="0.2">
      <c r="G11" s="31">
        <f t="shared" si="0"/>
        <v>300</v>
      </c>
      <c r="H11" s="32">
        <v>12</v>
      </c>
      <c r="I11" s="31">
        <v>8</v>
      </c>
      <c r="J11" s="32">
        <f t="shared" si="1"/>
        <v>96</v>
      </c>
      <c r="K11" s="31">
        <f t="shared" si="2"/>
        <v>88</v>
      </c>
      <c r="L11" s="32">
        <v>300</v>
      </c>
      <c r="M11" s="33" t="s">
        <v>10</v>
      </c>
      <c r="O11" s="34">
        <f t="shared" si="3"/>
        <v>300</v>
      </c>
      <c r="P11" s="35">
        <v>8</v>
      </c>
      <c r="Q11" s="34">
        <v>10</v>
      </c>
      <c r="R11" s="35">
        <f t="shared" si="4"/>
        <v>80</v>
      </c>
      <c r="S11" s="35">
        <f t="shared" si="5"/>
        <v>72</v>
      </c>
      <c r="T11" s="35">
        <v>300</v>
      </c>
      <c r="U11" s="57" t="s">
        <v>40</v>
      </c>
      <c r="W11" s="56">
        <f t="shared" si="10"/>
        <v>350</v>
      </c>
      <c r="X11" s="36">
        <v>12</v>
      </c>
      <c r="Y11" s="37">
        <f t="shared" si="11"/>
        <v>113.09733552923255</v>
      </c>
      <c r="Z11" s="36">
        <v>350</v>
      </c>
      <c r="AA11" s="58" t="s">
        <v>41</v>
      </c>
    </row>
    <row r="12" spans="1:27" ht="25.5" x14ac:dyDescent="0.2">
      <c r="G12" s="31">
        <f t="shared" si="0"/>
        <v>300</v>
      </c>
      <c r="H12" s="32">
        <v>10</v>
      </c>
      <c r="I12" s="31">
        <v>10</v>
      </c>
      <c r="J12" s="32">
        <f t="shared" si="1"/>
        <v>100</v>
      </c>
      <c r="K12" s="31">
        <f t="shared" si="2"/>
        <v>88</v>
      </c>
      <c r="L12" s="32">
        <v>300</v>
      </c>
      <c r="M12" s="33" t="s">
        <v>10</v>
      </c>
      <c r="O12" s="34">
        <f t="shared" si="3"/>
        <v>310</v>
      </c>
      <c r="P12" s="35">
        <v>9</v>
      </c>
      <c r="Q12" s="34">
        <v>9</v>
      </c>
      <c r="R12" s="35">
        <f t="shared" si="4"/>
        <v>81</v>
      </c>
      <c r="S12" s="35">
        <f t="shared" si="5"/>
        <v>76</v>
      </c>
      <c r="T12" s="35">
        <v>310</v>
      </c>
      <c r="U12" s="57" t="s">
        <v>40</v>
      </c>
      <c r="W12" s="56">
        <f t="shared" ref="W12:W13" si="14">+Z12</f>
        <v>390</v>
      </c>
      <c r="X12" s="36">
        <v>12</v>
      </c>
      <c r="Y12" s="37">
        <f t="shared" ref="Y12:Y13" si="15">PI()*POWER((X12/2),2)</f>
        <v>113.09733552923255</v>
      </c>
      <c r="Z12" s="36">
        <v>390</v>
      </c>
      <c r="AA12" s="58" t="s">
        <v>41</v>
      </c>
    </row>
    <row r="13" spans="1:27" ht="25.5" x14ac:dyDescent="0.2">
      <c r="G13" s="31">
        <f t="shared" si="0"/>
        <v>310</v>
      </c>
      <c r="H13" s="32">
        <v>12</v>
      </c>
      <c r="I13" s="31">
        <v>8</v>
      </c>
      <c r="J13" s="32">
        <f t="shared" si="1"/>
        <v>96</v>
      </c>
      <c r="K13" s="31">
        <f t="shared" si="2"/>
        <v>90</v>
      </c>
      <c r="L13" s="32">
        <v>310</v>
      </c>
      <c r="M13" s="33" t="s">
        <v>10</v>
      </c>
      <c r="O13" s="34">
        <f t="shared" si="3"/>
        <v>310</v>
      </c>
      <c r="P13" s="35">
        <v>6</v>
      </c>
      <c r="Q13" s="34">
        <v>14</v>
      </c>
      <c r="R13" s="35">
        <f t="shared" si="4"/>
        <v>84</v>
      </c>
      <c r="S13" s="35">
        <f t="shared" si="5"/>
        <v>76</v>
      </c>
      <c r="T13" s="35">
        <v>310</v>
      </c>
      <c r="U13" s="57" t="s">
        <v>40</v>
      </c>
      <c r="W13" s="56">
        <f t="shared" si="14"/>
        <v>400</v>
      </c>
      <c r="X13" s="36">
        <v>14</v>
      </c>
      <c r="Y13" s="37">
        <f t="shared" si="15"/>
        <v>153.93804002589985</v>
      </c>
      <c r="Z13" s="36">
        <v>400</v>
      </c>
      <c r="AA13" s="58" t="s">
        <v>41</v>
      </c>
    </row>
    <row r="14" spans="1:27" ht="25.5" x14ac:dyDescent="0.2">
      <c r="G14" s="31">
        <f t="shared" si="0"/>
        <v>320</v>
      </c>
      <c r="H14" s="32">
        <v>10</v>
      </c>
      <c r="I14" s="31">
        <v>10</v>
      </c>
      <c r="J14" s="32">
        <f t="shared" si="1"/>
        <v>100</v>
      </c>
      <c r="K14" s="31">
        <f t="shared" si="2"/>
        <v>94</v>
      </c>
      <c r="L14" s="32">
        <v>320</v>
      </c>
      <c r="M14" s="33" t="s">
        <v>10</v>
      </c>
      <c r="O14" s="34">
        <f t="shared" si="3"/>
        <v>370</v>
      </c>
      <c r="P14" s="35">
        <v>8</v>
      </c>
      <c r="Q14" s="34">
        <v>12</v>
      </c>
      <c r="R14" s="35">
        <f t="shared" si="4"/>
        <v>96</v>
      </c>
      <c r="S14" s="35">
        <f t="shared" si="5"/>
        <v>90</v>
      </c>
      <c r="T14" s="35">
        <v>370</v>
      </c>
      <c r="U14" s="57" t="s">
        <v>40</v>
      </c>
      <c r="W14" s="56">
        <f t="shared" ref="W14:W15" si="16">+Z14</f>
        <v>450</v>
      </c>
      <c r="X14" s="36">
        <v>14</v>
      </c>
      <c r="Y14" s="37">
        <f t="shared" ref="Y14:Y15" si="17">PI()*POWER((X14/2),2)</f>
        <v>153.93804002589985</v>
      </c>
      <c r="Z14" s="36">
        <v>450</v>
      </c>
      <c r="AA14" s="58" t="s">
        <v>41</v>
      </c>
    </row>
    <row r="15" spans="1:27" ht="25.5" x14ac:dyDescent="0.2">
      <c r="G15" s="31">
        <f t="shared" si="0"/>
        <v>350</v>
      </c>
      <c r="H15" s="32">
        <v>12</v>
      </c>
      <c r="I15" s="31">
        <v>9</v>
      </c>
      <c r="J15" s="32">
        <f t="shared" si="1"/>
        <v>108</v>
      </c>
      <c r="K15" s="31">
        <f t="shared" si="2"/>
        <v>102</v>
      </c>
      <c r="L15" s="32">
        <v>350</v>
      </c>
      <c r="M15" s="33" t="s">
        <v>10</v>
      </c>
      <c r="O15" s="34">
        <f t="shared" si="3"/>
        <v>390</v>
      </c>
      <c r="P15" s="35">
        <v>10</v>
      </c>
      <c r="Q15" s="34">
        <v>10</v>
      </c>
      <c r="R15" s="35">
        <f t="shared" si="4"/>
        <v>100</v>
      </c>
      <c r="S15" s="35">
        <f t="shared" si="5"/>
        <v>94</v>
      </c>
      <c r="T15" s="35">
        <v>390</v>
      </c>
      <c r="U15" s="57" t="s">
        <v>40</v>
      </c>
      <c r="W15" s="56">
        <f t="shared" si="16"/>
        <v>500</v>
      </c>
      <c r="X15" s="36">
        <v>14</v>
      </c>
      <c r="Y15" s="37">
        <f t="shared" si="17"/>
        <v>153.93804002589985</v>
      </c>
      <c r="Z15" s="36">
        <v>500</v>
      </c>
      <c r="AA15" s="58" t="s">
        <v>41</v>
      </c>
    </row>
    <row r="16" spans="1:27" ht="25.5" x14ac:dyDescent="0.2">
      <c r="G16" s="31">
        <f t="shared" si="0"/>
        <v>400</v>
      </c>
      <c r="H16" s="32">
        <v>12</v>
      </c>
      <c r="I16" s="31">
        <v>10</v>
      </c>
      <c r="J16" s="32">
        <f t="shared" si="1"/>
        <v>120</v>
      </c>
      <c r="K16" s="31">
        <f t="shared" si="2"/>
        <v>116</v>
      </c>
      <c r="L16" s="32">
        <v>400</v>
      </c>
      <c r="M16" s="33" t="s">
        <v>10</v>
      </c>
      <c r="O16" s="34">
        <f t="shared" si="3"/>
        <v>400</v>
      </c>
      <c r="P16" s="35">
        <v>6</v>
      </c>
      <c r="Q16" s="34">
        <v>18</v>
      </c>
      <c r="R16" s="35">
        <f t="shared" si="4"/>
        <v>108</v>
      </c>
      <c r="S16" s="35">
        <f t="shared" si="5"/>
        <v>96</v>
      </c>
      <c r="T16" s="35">
        <v>400</v>
      </c>
      <c r="U16" s="57" t="s">
        <v>40</v>
      </c>
      <c r="W16" s="56">
        <f t="shared" ref="W16:W19" si="18">+Z16</f>
        <v>520</v>
      </c>
      <c r="X16" s="36">
        <v>14</v>
      </c>
      <c r="Y16" s="37">
        <f t="shared" ref="Y16:Y19" si="19">PI()*POWER((X16/2),2)</f>
        <v>153.93804002589985</v>
      </c>
      <c r="Z16" s="36">
        <v>520</v>
      </c>
      <c r="AA16" s="58" t="s">
        <v>41</v>
      </c>
    </row>
    <row r="17" spans="7:27" ht="25.5" x14ac:dyDescent="0.2">
      <c r="G17" s="31">
        <f t="shared" si="0"/>
        <v>450</v>
      </c>
      <c r="H17" s="32">
        <v>15</v>
      </c>
      <c r="I17" s="31">
        <v>9</v>
      </c>
      <c r="J17" s="32">
        <f t="shared" si="1"/>
        <v>135</v>
      </c>
      <c r="K17" s="31">
        <f t="shared" si="2"/>
        <v>130</v>
      </c>
      <c r="L17" s="32">
        <v>450</v>
      </c>
      <c r="M17" s="33" t="s">
        <v>10</v>
      </c>
      <c r="O17" s="34">
        <f t="shared" si="3"/>
        <v>420</v>
      </c>
      <c r="P17" s="35">
        <v>8</v>
      </c>
      <c r="Q17" s="34">
        <v>14</v>
      </c>
      <c r="R17" s="35">
        <f t="shared" si="4"/>
        <v>112</v>
      </c>
      <c r="S17" s="35">
        <f t="shared" si="5"/>
        <v>102</v>
      </c>
      <c r="T17" s="35">
        <v>420</v>
      </c>
      <c r="U17" s="57" t="s">
        <v>40</v>
      </c>
      <c r="W17" s="56">
        <f t="shared" si="18"/>
        <v>550</v>
      </c>
      <c r="X17" s="36">
        <v>16</v>
      </c>
      <c r="Y17" s="37">
        <f t="shared" si="19"/>
        <v>201.06192982974676</v>
      </c>
      <c r="Z17" s="36">
        <v>550</v>
      </c>
      <c r="AA17" s="58" t="s">
        <v>41</v>
      </c>
    </row>
    <row r="18" spans="7:27" ht="25.5" x14ac:dyDescent="0.2">
      <c r="G18" s="31">
        <f t="shared" si="0"/>
        <v>500</v>
      </c>
      <c r="H18" s="32">
        <v>12</v>
      </c>
      <c r="I18" s="31">
        <v>12</v>
      </c>
      <c r="J18" s="32">
        <f t="shared" si="1"/>
        <v>144</v>
      </c>
      <c r="K18" s="31">
        <f t="shared" si="2"/>
        <v>144</v>
      </c>
      <c r="L18" s="32">
        <v>500</v>
      </c>
      <c r="M18" s="33" t="s">
        <v>10</v>
      </c>
      <c r="O18" s="34">
        <f t="shared" si="3"/>
        <v>450</v>
      </c>
      <c r="P18" s="35">
        <v>6</v>
      </c>
      <c r="Q18" s="34">
        <v>22</v>
      </c>
      <c r="R18" s="35">
        <f t="shared" si="4"/>
        <v>132</v>
      </c>
      <c r="S18" s="35">
        <f t="shared" si="5"/>
        <v>108</v>
      </c>
      <c r="T18" s="35">
        <v>450</v>
      </c>
      <c r="U18" s="57" t="s">
        <v>40</v>
      </c>
      <c r="W18" s="56">
        <f t="shared" si="18"/>
        <v>600</v>
      </c>
      <c r="X18" s="36">
        <v>16</v>
      </c>
      <c r="Y18" s="37">
        <f t="shared" si="19"/>
        <v>201.06192982974676</v>
      </c>
      <c r="Z18" s="36">
        <v>600</v>
      </c>
      <c r="AA18" s="58" t="s">
        <v>41</v>
      </c>
    </row>
    <row r="19" spans="7:27" ht="25.5" x14ac:dyDescent="0.2">
      <c r="G19" s="31">
        <f t="shared" si="0"/>
        <v>550</v>
      </c>
      <c r="H19" s="32">
        <v>15</v>
      </c>
      <c r="I19" s="31">
        <v>12</v>
      </c>
      <c r="J19" s="32">
        <f t="shared" si="1"/>
        <v>180</v>
      </c>
      <c r="K19" s="31">
        <f t="shared" si="2"/>
        <v>160</v>
      </c>
      <c r="L19" s="32">
        <v>550</v>
      </c>
      <c r="M19" s="33" t="s">
        <v>10</v>
      </c>
      <c r="O19" s="34">
        <f t="shared" si="3"/>
        <v>460</v>
      </c>
      <c r="P19" s="35">
        <v>10</v>
      </c>
      <c r="Q19" s="34">
        <v>12</v>
      </c>
      <c r="R19" s="35">
        <f t="shared" si="4"/>
        <v>120</v>
      </c>
      <c r="S19" s="35">
        <f t="shared" si="5"/>
        <v>112</v>
      </c>
      <c r="T19" s="35">
        <v>460</v>
      </c>
      <c r="U19" s="57" t="s">
        <v>40</v>
      </c>
      <c r="W19" s="56">
        <f t="shared" si="18"/>
        <v>650</v>
      </c>
      <c r="X19" s="36">
        <v>16</v>
      </c>
      <c r="Y19" s="37">
        <f t="shared" si="19"/>
        <v>201.06192982974676</v>
      </c>
      <c r="Z19" s="36">
        <v>650</v>
      </c>
      <c r="AA19" s="58" t="s">
        <v>41</v>
      </c>
    </row>
    <row r="20" spans="7:27" ht="25.5" x14ac:dyDescent="0.2">
      <c r="G20" s="31">
        <f t="shared" si="0"/>
        <v>580</v>
      </c>
      <c r="H20" s="32">
        <v>15</v>
      </c>
      <c r="I20" s="31">
        <v>12</v>
      </c>
      <c r="J20" s="32">
        <f t="shared" si="1"/>
        <v>180</v>
      </c>
      <c r="K20" s="31">
        <f t="shared" si="2"/>
        <v>168</v>
      </c>
      <c r="L20" s="32">
        <v>580</v>
      </c>
      <c r="M20" s="33" t="s">
        <v>10</v>
      </c>
      <c r="O20" s="34">
        <f t="shared" si="3"/>
        <v>480</v>
      </c>
      <c r="P20" s="35">
        <v>8</v>
      </c>
      <c r="Q20" s="34">
        <v>16</v>
      </c>
      <c r="R20" s="35">
        <f t="shared" si="4"/>
        <v>128</v>
      </c>
      <c r="S20" s="35">
        <f t="shared" si="5"/>
        <v>116</v>
      </c>
      <c r="T20" s="35">
        <v>480</v>
      </c>
      <c r="U20" s="57" t="s">
        <v>40</v>
      </c>
      <c r="W20" s="56">
        <f t="shared" ref="W20:W25" si="20">+Z20</f>
        <v>700</v>
      </c>
      <c r="X20" s="36">
        <v>16</v>
      </c>
      <c r="Y20" s="37">
        <f t="shared" ref="Y20:Y25" si="21">PI()*POWER((X20/2),2)</f>
        <v>201.06192982974676</v>
      </c>
      <c r="Z20" s="36">
        <v>700</v>
      </c>
      <c r="AA20" s="58" t="s">
        <v>41</v>
      </c>
    </row>
    <row r="21" spans="7:27" ht="25.5" x14ac:dyDescent="0.2">
      <c r="G21" s="31">
        <f t="shared" si="0"/>
        <v>600</v>
      </c>
      <c r="H21" s="32">
        <v>14</v>
      </c>
      <c r="I21" s="31">
        <v>14</v>
      </c>
      <c r="J21" s="32">
        <f t="shared" si="1"/>
        <v>196</v>
      </c>
      <c r="K21" s="31">
        <f t="shared" si="2"/>
        <v>174</v>
      </c>
      <c r="L21" s="32">
        <v>600</v>
      </c>
      <c r="M21" s="33" t="s">
        <v>10</v>
      </c>
      <c r="O21" s="34">
        <f t="shared" si="3"/>
        <v>500</v>
      </c>
      <c r="P21" s="35">
        <v>6</v>
      </c>
      <c r="Q21" s="34">
        <v>24</v>
      </c>
      <c r="R21" s="35">
        <f t="shared" si="4"/>
        <v>144</v>
      </c>
      <c r="S21" s="35">
        <f t="shared" si="5"/>
        <v>120</v>
      </c>
      <c r="T21" s="35">
        <v>500</v>
      </c>
      <c r="U21" s="57" t="s">
        <v>40</v>
      </c>
      <c r="W21" s="56">
        <f t="shared" ref="W21" si="22">+Z21</f>
        <v>750</v>
      </c>
      <c r="X21" s="36">
        <v>18</v>
      </c>
      <c r="Y21" s="37">
        <f t="shared" ref="Y21" si="23">PI()*POWER((X21/2),2)</f>
        <v>254.46900494077323</v>
      </c>
      <c r="Z21" s="36">
        <v>750</v>
      </c>
      <c r="AA21" s="58" t="s">
        <v>41</v>
      </c>
    </row>
    <row r="22" spans="7:27" ht="25.5" x14ac:dyDescent="0.2">
      <c r="G22" s="31">
        <f t="shared" si="0"/>
        <v>640</v>
      </c>
      <c r="H22" s="32">
        <v>14</v>
      </c>
      <c r="I22" s="31">
        <v>14</v>
      </c>
      <c r="J22" s="32">
        <f t="shared" si="1"/>
        <v>196</v>
      </c>
      <c r="K22" s="31">
        <f t="shared" si="2"/>
        <v>186</v>
      </c>
      <c r="L22" s="32">
        <v>640</v>
      </c>
      <c r="M22" s="33" t="s">
        <v>10</v>
      </c>
      <c r="O22" s="34">
        <f t="shared" si="3"/>
        <v>510</v>
      </c>
      <c r="P22" s="35">
        <v>15</v>
      </c>
      <c r="Q22" s="34">
        <v>9</v>
      </c>
      <c r="R22" s="35">
        <f t="shared" si="4"/>
        <v>135</v>
      </c>
      <c r="S22" s="35">
        <f t="shared" si="5"/>
        <v>124</v>
      </c>
      <c r="T22" s="35">
        <v>510</v>
      </c>
      <c r="U22" s="57" t="s">
        <v>40</v>
      </c>
      <c r="W22" s="56">
        <f t="shared" ref="W22" si="24">+Z22</f>
        <v>800</v>
      </c>
      <c r="X22" s="36">
        <v>18</v>
      </c>
      <c r="Y22" s="37">
        <f t="shared" ref="Y22" si="25">PI()*POWER((X22/2),2)</f>
        <v>254.46900494077323</v>
      </c>
      <c r="Z22" s="36">
        <v>800</v>
      </c>
      <c r="AA22" s="58" t="s">
        <v>41</v>
      </c>
    </row>
    <row r="23" spans="7:27" ht="25.5" x14ac:dyDescent="0.2">
      <c r="G23" s="31">
        <f t="shared" si="0"/>
        <v>650</v>
      </c>
      <c r="H23" s="32">
        <v>15</v>
      </c>
      <c r="I23" s="31">
        <v>15</v>
      </c>
      <c r="J23" s="32">
        <f t="shared" si="1"/>
        <v>225</v>
      </c>
      <c r="K23" s="31">
        <f t="shared" si="2"/>
        <v>188</v>
      </c>
      <c r="L23" s="32">
        <v>650</v>
      </c>
      <c r="M23" s="33" t="s">
        <v>10</v>
      </c>
      <c r="O23" s="34">
        <f t="shared" si="3"/>
        <v>540</v>
      </c>
      <c r="P23" s="35">
        <v>10</v>
      </c>
      <c r="Q23" s="34">
        <v>14</v>
      </c>
      <c r="R23" s="35">
        <f t="shared" si="4"/>
        <v>140</v>
      </c>
      <c r="S23" s="35">
        <f t="shared" si="5"/>
        <v>130</v>
      </c>
      <c r="T23" s="35">
        <v>540</v>
      </c>
      <c r="U23" s="57" t="s">
        <v>40</v>
      </c>
      <c r="W23" s="56">
        <f t="shared" ref="W23" si="26">+Z23</f>
        <v>850</v>
      </c>
      <c r="X23" s="36">
        <v>18</v>
      </c>
      <c r="Y23" s="37">
        <f t="shared" ref="Y23" si="27">PI()*POWER((X23/2),2)</f>
        <v>254.46900494077323</v>
      </c>
      <c r="Z23" s="36">
        <v>850</v>
      </c>
      <c r="AA23" s="58" t="s">
        <v>41</v>
      </c>
    </row>
    <row r="24" spans="7:27" ht="25.5" x14ac:dyDescent="0.2">
      <c r="G24" s="31">
        <f t="shared" si="0"/>
        <v>700</v>
      </c>
      <c r="H24" s="32">
        <v>15</v>
      </c>
      <c r="I24" s="31">
        <v>15</v>
      </c>
      <c r="J24" s="32">
        <f t="shared" si="1"/>
        <v>225</v>
      </c>
      <c r="K24" s="31">
        <f t="shared" si="2"/>
        <v>202</v>
      </c>
      <c r="L24" s="32">
        <v>700</v>
      </c>
      <c r="M24" s="33" t="s">
        <v>10</v>
      </c>
      <c r="O24" s="34">
        <f t="shared" si="3"/>
        <v>540</v>
      </c>
      <c r="P24" s="35">
        <v>8</v>
      </c>
      <c r="Q24" s="34">
        <v>18</v>
      </c>
      <c r="R24" s="35">
        <f t="shared" si="4"/>
        <v>144</v>
      </c>
      <c r="S24" s="35">
        <f t="shared" si="5"/>
        <v>130</v>
      </c>
      <c r="T24" s="35">
        <v>540</v>
      </c>
      <c r="U24" s="57" t="s">
        <v>40</v>
      </c>
      <c r="W24" s="56">
        <f t="shared" si="20"/>
        <v>875</v>
      </c>
      <c r="X24" s="36">
        <v>18</v>
      </c>
      <c r="Y24" s="37">
        <f t="shared" si="21"/>
        <v>254.46900494077323</v>
      </c>
      <c r="Z24" s="36">
        <v>875</v>
      </c>
      <c r="AA24" s="58" t="s">
        <v>41</v>
      </c>
    </row>
    <row r="25" spans="7:27" ht="25.5" x14ac:dyDescent="0.2">
      <c r="G25" s="31">
        <f t="shared" si="0"/>
        <v>730</v>
      </c>
      <c r="H25" s="32">
        <v>15</v>
      </c>
      <c r="I25" s="31">
        <v>15</v>
      </c>
      <c r="J25" s="32">
        <f t="shared" si="1"/>
        <v>225</v>
      </c>
      <c r="K25" s="31">
        <f t="shared" si="2"/>
        <v>212</v>
      </c>
      <c r="L25" s="32">
        <v>730</v>
      </c>
      <c r="M25" s="33" t="s">
        <v>10</v>
      </c>
      <c r="O25" s="34">
        <f t="shared" si="3"/>
        <v>560</v>
      </c>
      <c r="P25" s="35">
        <v>12</v>
      </c>
      <c r="Q25" s="34">
        <v>12</v>
      </c>
      <c r="R25" s="35">
        <f t="shared" si="4"/>
        <v>144</v>
      </c>
      <c r="S25" s="35">
        <f t="shared" si="5"/>
        <v>136</v>
      </c>
      <c r="T25" s="35">
        <v>560</v>
      </c>
      <c r="U25" s="57" t="s">
        <v>40</v>
      </c>
      <c r="W25" s="56">
        <f t="shared" si="20"/>
        <v>900</v>
      </c>
      <c r="X25" s="36">
        <v>20</v>
      </c>
      <c r="Y25" s="37">
        <f t="shared" si="21"/>
        <v>314.15926535897933</v>
      </c>
      <c r="Z25" s="36">
        <v>900</v>
      </c>
      <c r="AA25" s="58" t="s">
        <v>41</v>
      </c>
    </row>
    <row r="26" spans="7:27" ht="25.5" x14ac:dyDescent="0.2">
      <c r="G26" s="31">
        <f t="shared" si="0"/>
        <v>750</v>
      </c>
      <c r="H26" s="32">
        <v>18</v>
      </c>
      <c r="I26" s="31">
        <v>12</v>
      </c>
      <c r="J26" s="32">
        <f t="shared" si="1"/>
        <v>216</v>
      </c>
      <c r="K26" s="31">
        <f t="shared" si="2"/>
        <v>216</v>
      </c>
      <c r="L26" s="32">
        <v>750</v>
      </c>
      <c r="M26" s="33" t="s">
        <v>10</v>
      </c>
      <c r="O26" s="34">
        <f t="shared" si="3"/>
        <v>600</v>
      </c>
      <c r="P26" s="35">
        <v>8</v>
      </c>
      <c r="Q26" s="34">
        <v>20</v>
      </c>
      <c r="R26" s="35">
        <f t="shared" si="4"/>
        <v>160</v>
      </c>
      <c r="S26" s="35">
        <f t="shared" si="5"/>
        <v>144</v>
      </c>
      <c r="T26" s="35">
        <v>600</v>
      </c>
      <c r="U26" s="57" t="s">
        <v>40</v>
      </c>
      <c r="W26" s="56">
        <f t="shared" ref="W26:W27" si="28">+Z26</f>
        <v>950</v>
      </c>
      <c r="X26" s="36">
        <v>20</v>
      </c>
      <c r="Y26" s="37">
        <f t="shared" ref="Y26:Y27" si="29">PI()*POWER((X26/2),2)</f>
        <v>314.15926535897933</v>
      </c>
      <c r="Z26" s="36">
        <v>950</v>
      </c>
      <c r="AA26" s="58" t="s">
        <v>41</v>
      </c>
    </row>
    <row r="27" spans="7:27" ht="25.5" x14ac:dyDescent="0.2">
      <c r="G27" s="31">
        <f t="shared" si="0"/>
        <v>750</v>
      </c>
      <c r="H27" s="32">
        <v>20</v>
      </c>
      <c r="I27" s="31">
        <v>12</v>
      </c>
      <c r="J27" s="32">
        <f t="shared" si="1"/>
        <v>240</v>
      </c>
      <c r="K27" s="31">
        <f t="shared" si="2"/>
        <v>216</v>
      </c>
      <c r="L27" s="32">
        <v>750</v>
      </c>
      <c r="M27" s="33" t="s">
        <v>10</v>
      </c>
      <c r="O27" s="34">
        <f t="shared" si="3"/>
        <v>600</v>
      </c>
      <c r="P27" s="35">
        <v>10</v>
      </c>
      <c r="Q27" s="34">
        <v>16</v>
      </c>
      <c r="R27" s="35">
        <f t="shared" si="4"/>
        <v>160</v>
      </c>
      <c r="S27" s="35">
        <f t="shared" si="5"/>
        <v>144</v>
      </c>
      <c r="T27" s="35">
        <v>600</v>
      </c>
      <c r="U27" s="57" t="s">
        <v>40</v>
      </c>
      <c r="W27" s="56">
        <f t="shared" si="28"/>
        <v>1000</v>
      </c>
      <c r="X27" s="36">
        <v>20</v>
      </c>
      <c r="Y27" s="37">
        <f t="shared" si="29"/>
        <v>314.15926535897933</v>
      </c>
      <c r="Z27" s="36">
        <v>1000</v>
      </c>
      <c r="AA27" s="58" t="s">
        <v>41</v>
      </c>
    </row>
    <row r="28" spans="7:27" ht="25.5" x14ac:dyDescent="0.2">
      <c r="G28" s="31">
        <f t="shared" si="0"/>
        <v>760</v>
      </c>
      <c r="H28" s="32">
        <v>20</v>
      </c>
      <c r="I28" s="31">
        <v>12</v>
      </c>
      <c r="J28" s="32">
        <f t="shared" si="1"/>
        <v>240</v>
      </c>
      <c r="K28" s="31">
        <f t="shared" si="2"/>
        <v>220</v>
      </c>
      <c r="L28" s="32">
        <v>760</v>
      </c>
      <c r="M28" s="33" t="s">
        <v>10</v>
      </c>
      <c r="O28" s="34">
        <f t="shared" si="3"/>
        <v>600</v>
      </c>
      <c r="P28" s="35">
        <v>8</v>
      </c>
      <c r="Q28" s="34">
        <v>22</v>
      </c>
      <c r="R28" s="35">
        <f t="shared" si="4"/>
        <v>176</v>
      </c>
      <c r="S28" s="35">
        <f t="shared" si="5"/>
        <v>144</v>
      </c>
      <c r="T28" s="35">
        <v>600</v>
      </c>
      <c r="U28" s="57" t="s">
        <v>40</v>
      </c>
      <c r="W28" s="56">
        <f t="shared" ref="W28:W34" si="30">+Z28</f>
        <v>1100</v>
      </c>
      <c r="X28" s="36">
        <v>20</v>
      </c>
      <c r="Y28" s="37">
        <f t="shared" ref="Y28:Y34" si="31">PI()*POWER((X28/2),2)</f>
        <v>314.15926535897933</v>
      </c>
      <c r="Z28" s="36">
        <v>1100</v>
      </c>
      <c r="AA28" s="58" t="s">
        <v>41</v>
      </c>
    </row>
    <row r="29" spans="7:27" ht="25.5" x14ac:dyDescent="0.2">
      <c r="G29" s="31">
        <f t="shared" si="0"/>
        <v>800</v>
      </c>
      <c r="H29" s="32">
        <v>16</v>
      </c>
      <c r="I29" s="31">
        <v>16</v>
      </c>
      <c r="J29" s="32">
        <f t="shared" si="1"/>
        <v>256</v>
      </c>
      <c r="K29" s="31">
        <f t="shared" si="2"/>
        <v>232</v>
      </c>
      <c r="L29" s="32">
        <v>800</v>
      </c>
      <c r="M29" s="33" t="s">
        <v>10</v>
      </c>
      <c r="O29" s="34">
        <f t="shared" si="3"/>
        <v>600</v>
      </c>
      <c r="P29" s="35">
        <v>6</v>
      </c>
      <c r="Q29" s="35">
        <v>30</v>
      </c>
      <c r="R29" s="35">
        <f t="shared" si="4"/>
        <v>180</v>
      </c>
      <c r="S29" s="35">
        <f t="shared" si="5"/>
        <v>144</v>
      </c>
      <c r="T29" s="35">
        <v>600</v>
      </c>
      <c r="U29" s="57" t="s">
        <v>40</v>
      </c>
      <c r="W29" s="56">
        <f t="shared" ref="W29:W33" si="32">+Z29</f>
        <v>1200</v>
      </c>
      <c r="X29" s="36">
        <v>22</v>
      </c>
      <c r="Y29" s="37">
        <f t="shared" ref="Y29:Y33" si="33">PI()*POWER((X29/2),2)</f>
        <v>380.13271108436498</v>
      </c>
      <c r="Z29" s="36">
        <v>1200</v>
      </c>
      <c r="AA29" s="58" t="s">
        <v>41</v>
      </c>
    </row>
    <row r="30" spans="7:27" ht="25.5" x14ac:dyDescent="0.2">
      <c r="G30" s="31">
        <f t="shared" si="0"/>
        <v>825</v>
      </c>
      <c r="H30" s="32">
        <v>16</v>
      </c>
      <c r="I30" s="31">
        <v>16</v>
      </c>
      <c r="J30" s="32">
        <f t="shared" si="1"/>
        <v>256</v>
      </c>
      <c r="K30" s="31">
        <f t="shared" si="2"/>
        <v>238</v>
      </c>
      <c r="L30" s="32">
        <v>825</v>
      </c>
      <c r="M30" s="33" t="s">
        <v>10</v>
      </c>
      <c r="O30" s="34">
        <f t="shared" si="3"/>
        <v>650</v>
      </c>
      <c r="P30" s="35">
        <v>12</v>
      </c>
      <c r="Q30" s="34">
        <v>14</v>
      </c>
      <c r="R30" s="35">
        <f t="shared" si="4"/>
        <v>168</v>
      </c>
      <c r="S30" s="35">
        <f t="shared" si="5"/>
        <v>156</v>
      </c>
      <c r="T30" s="35">
        <v>650</v>
      </c>
      <c r="U30" s="57" t="s">
        <v>40</v>
      </c>
      <c r="W30" s="56">
        <f t="shared" si="32"/>
        <v>1300</v>
      </c>
      <c r="X30" s="36">
        <v>22</v>
      </c>
      <c r="Y30" s="37">
        <f t="shared" si="33"/>
        <v>380.13271108436498</v>
      </c>
      <c r="Z30" s="36">
        <v>1300</v>
      </c>
      <c r="AA30" s="58" t="s">
        <v>41</v>
      </c>
    </row>
    <row r="31" spans="7:27" ht="25.5" x14ac:dyDescent="0.2">
      <c r="G31" s="31">
        <f t="shared" si="0"/>
        <v>850</v>
      </c>
      <c r="H31" s="32">
        <v>22</v>
      </c>
      <c r="I31" s="31">
        <v>12</v>
      </c>
      <c r="J31" s="32">
        <f t="shared" si="1"/>
        <v>264</v>
      </c>
      <c r="K31" s="31">
        <f t="shared" si="2"/>
        <v>246</v>
      </c>
      <c r="L31" s="32">
        <v>850</v>
      </c>
      <c r="M31" s="33" t="s">
        <v>10</v>
      </c>
      <c r="O31" s="34">
        <f t="shared" si="3"/>
        <v>675</v>
      </c>
      <c r="P31" s="35">
        <v>10</v>
      </c>
      <c r="Q31" s="34">
        <v>18</v>
      </c>
      <c r="R31" s="35">
        <f t="shared" si="4"/>
        <v>180</v>
      </c>
      <c r="S31" s="35">
        <f t="shared" si="5"/>
        <v>162</v>
      </c>
      <c r="T31" s="35">
        <v>675</v>
      </c>
      <c r="U31" s="57" t="s">
        <v>40</v>
      </c>
      <c r="W31" s="56">
        <f t="shared" si="32"/>
        <v>1400</v>
      </c>
      <c r="X31" s="36">
        <v>24</v>
      </c>
      <c r="Y31" s="37">
        <f t="shared" si="33"/>
        <v>452.38934211693021</v>
      </c>
      <c r="Z31" s="36">
        <v>1400</v>
      </c>
      <c r="AA31" s="58" t="s">
        <v>41</v>
      </c>
    </row>
    <row r="32" spans="7:27" ht="25.5" x14ac:dyDescent="0.2">
      <c r="G32" s="31">
        <f t="shared" si="0"/>
        <v>850</v>
      </c>
      <c r="H32" s="32">
        <v>20</v>
      </c>
      <c r="I32" s="31">
        <v>14</v>
      </c>
      <c r="J32" s="32">
        <f t="shared" si="1"/>
        <v>280</v>
      </c>
      <c r="K32" s="31">
        <f t="shared" si="2"/>
        <v>246</v>
      </c>
      <c r="L32" s="32">
        <v>850</v>
      </c>
      <c r="M32" s="33" t="s">
        <v>10</v>
      </c>
      <c r="O32" s="34">
        <f t="shared" si="3"/>
        <v>740</v>
      </c>
      <c r="P32" s="35">
        <v>12</v>
      </c>
      <c r="Q32" s="34">
        <v>16</v>
      </c>
      <c r="R32" s="35">
        <f t="shared" si="4"/>
        <v>192</v>
      </c>
      <c r="S32" s="35">
        <f t="shared" si="5"/>
        <v>178</v>
      </c>
      <c r="T32" s="35">
        <v>740</v>
      </c>
      <c r="U32" s="57" t="s">
        <v>40</v>
      </c>
      <c r="W32" s="56">
        <f t="shared" si="32"/>
        <v>1500</v>
      </c>
      <c r="X32" s="36">
        <v>24</v>
      </c>
      <c r="Y32" s="37">
        <f t="shared" si="33"/>
        <v>452.38934211693021</v>
      </c>
      <c r="Z32" s="36">
        <v>1500</v>
      </c>
      <c r="AA32" s="58" t="s">
        <v>41</v>
      </c>
    </row>
    <row r="33" spans="7:27" ht="25.5" x14ac:dyDescent="0.2">
      <c r="G33" s="31">
        <f t="shared" si="0"/>
        <v>900</v>
      </c>
      <c r="H33" s="32">
        <v>22</v>
      </c>
      <c r="I33" s="31">
        <v>12</v>
      </c>
      <c r="J33" s="32">
        <f t="shared" si="1"/>
        <v>264</v>
      </c>
      <c r="K33" s="31">
        <f t="shared" si="2"/>
        <v>260</v>
      </c>
      <c r="L33" s="32">
        <v>900</v>
      </c>
      <c r="M33" s="33" t="s">
        <v>10</v>
      </c>
      <c r="O33" s="34">
        <f t="shared" si="3"/>
        <v>750</v>
      </c>
      <c r="P33" s="35">
        <v>14</v>
      </c>
      <c r="Q33" s="34">
        <v>14</v>
      </c>
      <c r="R33" s="35">
        <f t="shared" si="4"/>
        <v>196</v>
      </c>
      <c r="S33" s="35">
        <f t="shared" si="5"/>
        <v>180</v>
      </c>
      <c r="T33" s="35">
        <v>750</v>
      </c>
      <c r="U33" s="57" t="s">
        <v>40</v>
      </c>
      <c r="W33" s="56">
        <f t="shared" si="32"/>
        <v>1600</v>
      </c>
      <c r="X33" s="36">
        <v>24</v>
      </c>
      <c r="Y33" s="37">
        <f t="shared" si="33"/>
        <v>452.38934211693021</v>
      </c>
      <c r="Z33" s="36">
        <v>1600</v>
      </c>
      <c r="AA33" s="58" t="s">
        <v>41</v>
      </c>
    </row>
    <row r="34" spans="7:27" ht="25.5" x14ac:dyDescent="0.2">
      <c r="G34" s="31">
        <f t="shared" si="0"/>
        <v>900</v>
      </c>
      <c r="H34" s="32">
        <v>20</v>
      </c>
      <c r="I34" s="31">
        <v>14</v>
      </c>
      <c r="J34" s="32">
        <f t="shared" si="1"/>
        <v>280</v>
      </c>
      <c r="K34" s="31">
        <f t="shared" si="2"/>
        <v>260</v>
      </c>
      <c r="L34" s="32">
        <v>900</v>
      </c>
      <c r="M34" s="33" t="s">
        <v>10</v>
      </c>
      <c r="O34" s="34">
        <f t="shared" si="3"/>
        <v>750</v>
      </c>
      <c r="P34" s="35">
        <v>10</v>
      </c>
      <c r="Q34" s="34">
        <v>20</v>
      </c>
      <c r="R34" s="35">
        <f t="shared" si="4"/>
        <v>200</v>
      </c>
      <c r="S34" s="35">
        <f t="shared" si="5"/>
        <v>180</v>
      </c>
      <c r="T34" s="35">
        <v>750</v>
      </c>
      <c r="U34" s="57" t="s">
        <v>40</v>
      </c>
      <c r="W34" s="56">
        <f t="shared" si="30"/>
        <v>1700</v>
      </c>
      <c r="X34" s="36">
        <v>26</v>
      </c>
      <c r="Y34" s="37">
        <f t="shared" si="31"/>
        <v>530.92915845667505</v>
      </c>
      <c r="Z34" s="36">
        <v>1700</v>
      </c>
      <c r="AA34" s="58" t="s">
        <v>41</v>
      </c>
    </row>
    <row r="35" spans="7:27" ht="25.5" x14ac:dyDescent="0.2">
      <c r="G35" s="31">
        <f t="shared" ref="G35:G62" si="34">+L35</f>
        <v>950</v>
      </c>
      <c r="H35" s="32">
        <v>18</v>
      </c>
      <c r="I35" s="31">
        <v>16</v>
      </c>
      <c r="J35" s="32">
        <f t="shared" ref="J35:J62" si="35">+H35*I35</f>
        <v>288</v>
      </c>
      <c r="K35" s="31">
        <f t="shared" ref="K35:K62" si="36">EVEN((L35/$H$1)*144)</f>
        <v>274</v>
      </c>
      <c r="L35" s="32">
        <v>950</v>
      </c>
      <c r="M35" s="33" t="s">
        <v>10</v>
      </c>
      <c r="O35" s="34">
        <f t="shared" ref="O35:O62" si="37">+T35</f>
        <v>750</v>
      </c>
      <c r="P35" s="35">
        <v>8</v>
      </c>
      <c r="Q35" s="34">
        <v>26</v>
      </c>
      <c r="R35" s="35">
        <f t="shared" ref="R35:R62" si="38">+P35*Q35</f>
        <v>208</v>
      </c>
      <c r="S35" s="35">
        <f t="shared" ref="S35:S62" si="39">EVEN((T35/$P$1)*144)</f>
        <v>180</v>
      </c>
      <c r="T35" s="35">
        <v>750</v>
      </c>
      <c r="U35" s="57" t="s">
        <v>40</v>
      </c>
      <c r="W35" s="56">
        <f t="shared" ref="W35:W36" si="40">+Z35</f>
        <v>1800</v>
      </c>
      <c r="X35" s="36">
        <v>26</v>
      </c>
      <c r="Y35" s="37">
        <f t="shared" ref="Y35:Y36" si="41">PI()*POWER((X35/2),2)</f>
        <v>530.92915845667505</v>
      </c>
      <c r="Z35" s="36">
        <v>1800</v>
      </c>
      <c r="AA35" s="58" t="s">
        <v>41</v>
      </c>
    </row>
    <row r="36" spans="7:27" ht="25.5" x14ac:dyDescent="0.2">
      <c r="G36" s="31">
        <f t="shared" si="34"/>
        <v>950</v>
      </c>
      <c r="H36" s="32">
        <v>24</v>
      </c>
      <c r="I36" s="31">
        <v>12</v>
      </c>
      <c r="J36" s="32">
        <f t="shared" si="35"/>
        <v>288</v>
      </c>
      <c r="K36" s="31">
        <f t="shared" si="36"/>
        <v>274</v>
      </c>
      <c r="L36" s="32">
        <v>950</v>
      </c>
      <c r="M36" s="33" t="s">
        <v>10</v>
      </c>
      <c r="O36" s="34">
        <f t="shared" si="37"/>
        <v>800</v>
      </c>
      <c r="P36" s="35">
        <v>10</v>
      </c>
      <c r="Q36" s="34">
        <v>22</v>
      </c>
      <c r="R36" s="35">
        <f t="shared" si="38"/>
        <v>220</v>
      </c>
      <c r="S36" s="35">
        <f t="shared" si="39"/>
        <v>192</v>
      </c>
      <c r="T36" s="35">
        <v>800</v>
      </c>
      <c r="U36" s="57" t="s">
        <v>40</v>
      </c>
      <c r="W36" s="56">
        <f t="shared" si="40"/>
        <v>1900</v>
      </c>
      <c r="X36" s="36">
        <v>28</v>
      </c>
      <c r="Y36" s="37">
        <f t="shared" si="41"/>
        <v>615.75216010359941</v>
      </c>
      <c r="Z36" s="36">
        <v>1900</v>
      </c>
      <c r="AA36" s="58" t="s">
        <v>41</v>
      </c>
    </row>
    <row r="37" spans="7:27" ht="25.5" x14ac:dyDescent="0.2">
      <c r="G37" s="31">
        <f t="shared" si="34"/>
        <v>1000</v>
      </c>
      <c r="H37" s="32">
        <v>18</v>
      </c>
      <c r="I37" s="31">
        <v>16</v>
      </c>
      <c r="J37" s="32">
        <f t="shared" si="35"/>
        <v>288</v>
      </c>
      <c r="K37" s="31">
        <f t="shared" si="36"/>
        <v>288</v>
      </c>
      <c r="L37" s="32">
        <v>1000</v>
      </c>
      <c r="M37" s="33" t="s">
        <v>10</v>
      </c>
      <c r="O37" s="34">
        <f t="shared" si="37"/>
        <v>825</v>
      </c>
      <c r="P37" s="35">
        <v>12</v>
      </c>
      <c r="Q37" s="34">
        <v>18</v>
      </c>
      <c r="R37" s="35">
        <f t="shared" si="38"/>
        <v>216</v>
      </c>
      <c r="S37" s="35">
        <f t="shared" si="39"/>
        <v>198</v>
      </c>
      <c r="T37" s="35">
        <v>825</v>
      </c>
      <c r="U37" s="57" t="s">
        <v>40</v>
      </c>
      <c r="W37" s="56">
        <f t="shared" ref="W37" si="42">+Z37</f>
        <v>2000</v>
      </c>
      <c r="X37" s="36">
        <v>28</v>
      </c>
      <c r="Y37" s="37">
        <f t="shared" ref="Y37" si="43">PI()*POWER((X37/2),2)</f>
        <v>615.75216010359941</v>
      </c>
      <c r="Z37" s="36">
        <v>2000</v>
      </c>
      <c r="AA37" s="58" t="s">
        <v>41</v>
      </c>
    </row>
    <row r="38" spans="7:27" ht="25.5" x14ac:dyDescent="0.2">
      <c r="G38" s="31">
        <f t="shared" si="34"/>
        <v>1000</v>
      </c>
      <c r="H38" s="32">
        <v>24</v>
      </c>
      <c r="I38" s="31">
        <v>12</v>
      </c>
      <c r="J38" s="32">
        <f t="shared" si="35"/>
        <v>288</v>
      </c>
      <c r="K38" s="31">
        <f t="shared" si="36"/>
        <v>288</v>
      </c>
      <c r="L38" s="32">
        <v>1000</v>
      </c>
      <c r="M38" s="33" t="s">
        <v>10</v>
      </c>
      <c r="O38" s="34">
        <f t="shared" si="37"/>
        <v>875</v>
      </c>
      <c r="P38" s="35">
        <v>14</v>
      </c>
      <c r="Q38" s="34">
        <v>16</v>
      </c>
      <c r="R38" s="35">
        <f t="shared" si="38"/>
        <v>224</v>
      </c>
      <c r="S38" s="35">
        <f t="shared" si="39"/>
        <v>210</v>
      </c>
      <c r="T38" s="35">
        <v>875</v>
      </c>
      <c r="U38" s="57" t="s">
        <v>40</v>
      </c>
    </row>
    <row r="39" spans="7:27" ht="25.5" x14ac:dyDescent="0.2">
      <c r="G39" s="31">
        <f t="shared" si="34"/>
        <v>1050</v>
      </c>
      <c r="H39" s="32">
        <v>22</v>
      </c>
      <c r="I39" s="31">
        <v>14</v>
      </c>
      <c r="J39" s="32">
        <f t="shared" si="35"/>
        <v>308</v>
      </c>
      <c r="K39" s="31">
        <f t="shared" si="36"/>
        <v>304</v>
      </c>
      <c r="L39" s="32">
        <v>1050</v>
      </c>
      <c r="M39" s="33" t="s">
        <v>10</v>
      </c>
      <c r="O39" s="34">
        <f t="shared" si="37"/>
        <v>875</v>
      </c>
      <c r="P39" s="35">
        <v>15</v>
      </c>
      <c r="Q39" s="34">
        <v>15</v>
      </c>
      <c r="R39" s="35">
        <f t="shared" si="38"/>
        <v>225</v>
      </c>
      <c r="S39" s="35">
        <f t="shared" si="39"/>
        <v>210</v>
      </c>
      <c r="T39" s="35">
        <v>875</v>
      </c>
      <c r="U39" s="57" t="s">
        <v>40</v>
      </c>
    </row>
    <row r="40" spans="7:27" ht="25.5" x14ac:dyDescent="0.2">
      <c r="G40" s="31">
        <f t="shared" si="34"/>
        <v>1050</v>
      </c>
      <c r="H40" s="32">
        <v>18</v>
      </c>
      <c r="I40" s="31">
        <v>18</v>
      </c>
      <c r="J40" s="32">
        <f t="shared" si="35"/>
        <v>324</v>
      </c>
      <c r="K40" s="31">
        <f t="shared" si="36"/>
        <v>304</v>
      </c>
      <c r="L40" s="32">
        <v>1050</v>
      </c>
      <c r="M40" s="33" t="s">
        <v>10</v>
      </c>
      <c r="O40" s="34">
        <f t="shared" si="37"/>
        <v>900</v>
      </c>
      <c r="P40" s="35">
        <v>10</v>
      </c>
      <c r="Q40" s="34">
        <v>24</v>
      </c>
      <c r="R40" s="35">
        <f t="shared" si="38"/>
        <v>240</v>
      </c>
      <c r="S40" s="35">
        <f t="shared" si="39"/>
        <v>216</v>
      </c>
      <c r="T40" s="35">
        <v>900</v>
      </c>
      <c r="U40" s="57" t="s">
        <v>40</v>
      </c>
    </row>
    <row r="41" spans="7:27" ht="25.5" x14ac:dyDescent="0.2">
      <c r="G41" s="31">
        <f t="shared" si="34"/>
        <v>1100</v>
      </c>
      <c r="H41" s="32">
        <v>20</v>
      </c>
      <c r="I41" s="31">
        <v>16</v>
      </c>
      <c r="J41" s="32">
        <f t="shared" si="35"/>
        <v>320</v>
      </c>
      <c r="K41" s="31">
        <f t="shared" si="36"/>
        <v>318</v>
      </c>
      <c r="L41" s="32">
        <v>1100</v>
      </c>
      <c r="M41" s="33" t="s">
        <v>10</v>
      </c>
      <c r="O41" s="34">
        <f t="shared" si="37"/>
        <v>925</v>
      </c>
      <c r="P41" s="35">
        <v>12</v>
      </c>
      <c r="Q41" s="34">
        <v>20</v>
      </c>
      <c r="R41" s="35">
        <f t="shared" si="38"/>
        <v>240</v>
      </c>
      <c r="S41" s="35">
        <f t="shared" si="39"/>
        <v>222</v>
      </c>
      <c r="T41" s="35">
        <v>925</v>
      </c>
      <c r="U41" s="57" t="s">
        <v>40</v>
      </c>
    </row>
    <row r="42" spans="7:27" ht="25.5" x14ac:dyDescent="0.2">
      <c r="G42" s="31">
        <f t="shared" si="34"/>
        <v>1100</v>
      </c>
      <c r="H42" s="32">
        <v>22</v>
      </c>
      <c r="I42" s="31">
        <v>16</v>
      </c>
      <c r="J42" s="32">
        <f t="shared" si="35"/>
        <v>352</v>
      </c>
      <c r="K42" s="31">
        <f t="shared" si="36"/>
        <v>318</v>
      </c>
      <c r="L42" s="32">
        <v>1100</v>
      </c>
      <c r="M42" s="33" t="s">
        <v>10</v>
      </c>
      <c r="O42" s="34">
        <f t="shared" si="37"/>
        <v>950</v>
      </c>
      <c r="P42" s="35">
        <v>10</v>
      </c>
      <c r="Q42" s="34">
        <v>26</v>
      </c>
      <c r="R42" s="35">
        <f t="shared" si="38"/>
        <v>260</v>
      </c>
      <c r="S42" s="35">
        <f t="shared" si="39"/>
        <v>228</v>
      </c>
      <c r="T42" s="35">
        <v>950</v>
      </c>
      <c r="U42" s="57" t="s">
        <v>40</v>
      </c>
    </row>
    <row r="43" spans="7:27" ht="25.5" x14ac:dyDescent="0.2">
      <c r="G43" s="31">
        <f t="shared" si="34"/>
        <v>1150</v>
      </c>
      <c r="H43" s="32">
        <v>24</v>
      </c>
      <c r="I43" s="31">
        <v>14</v>
      </c>
      <c r="J43" s="32">
        <f t="shared" si="35"/>
        <v>336</v>
      </c>
      <c r="K43" s="31">
        <f t="shared" si="36"/>
        <v>332</v>
      </c>
      <c r="L43" s="32">
        <v>1150</v>
      </c>
      <c r="M43" s="33" t="s">
        <v>10</v>
      </c>
      <c r="O43" s="34">
        <f t="shared" si="37"/>
        <v>975</v>
      </c>
      <c r="P43" s="35">
        <v>14</v>
      </c>
      <c r="Q43" s="34">
        <v>18</v>
      </c>
      <c r="R43" s="35">
        <f t="shared" si="38"/>
        <v>252</v>
      </c>
      <c r="S43" s="35">
        <f t="shared" si="39"/>
        <v>234</v>
      </c>
      <c r="T43" s="35">
        <v>975</v>
      </c>
      <c r="U43" s="57" t="s">
        <v>40</v>
      </c>
    </row>
    <row r="44" spans="7:27" ht="25.5" x14ac:dyDescent="0.2">
      <c r="G44" s="31">
        <f t="shared" si="34"/>
        <v>1200</v>
      </c>
      <c r="H44" s="32">
        <v>24</v>
      </c>
      <c r="I44" s="31">
        <v>16</v>
      </c>
      <c r="J44" s="32">
        <f t="shared" si="35"/>
        <v>384</v>
      </c>
      <c r="K44" s="31">
        <f t="shared" si="36"/>
        <v>346</v>
      </c>
      <c r="L44" s="32">
        <v>1200</v>
      </c>
      <c r="M44" s="33" t="s">
        <v>10</v>
      </c>
      <c r="O44" s="34">
        <f t="shared" si="37"/>
        <v>975</v>
      </c>
      <c r="P44" s="35">
        <v>12</v>
      </c>
      <c r="Q44" s="34">
        <v>22</v>
      </c>
      <c r="R44" s="35">
        <f t="shared" si="38"/>
        <v>264</v>
      </c>
      <c r="S44" s="35">
        <f t="shared" si="39"/>
        <v>234</v>
      </c>
      <c r="T44" s="35">
        <v>975</v>
      </c>
      <c r="U44" s="57" t="s">
        <v>40</v>
      </c>
    </row>
    <row r="45" spans="7:27" ht="25.5" x14ac:dyDescent="0.2">
      <c r="G45" s="31">
        <f t="shared" si="34"/>
        <v>1250</v>
      </c>
      <c r="H45" s="32">
        <v>20</v>
      </c>
      <c r="I45" s="31">
        <v>18</v>
      </c>
      <c r="J45" s="32">
        <f t="shared" si="35"/>
        <v>360</v>
      </c>
      <c r="K45" s="31">
        <f t="shared" si="36"/>
        <v>360</v>
      </c>
      <c r="L45" s="32">
        <v>1250</v>
      </c>
      <c r="M45" s="33" t="s">
        <v>10</v>
      </c>
      <c r="O45" s="34">
        <f t="shared" si="37"/>
        <v>1000</v>
      </c>
      <c r="P45" s="35">
        <v>10</v>
      </c>
      <c r="Q45" s="34">
        <v>28</v>
      </c>
      <c r="R45" s="35">
        <f t="shared" si="38"/>
        <v>280</v>
      </c>
      <c r="S45" s="35">
        <f t="shared" si="39"/>
        <v>240</v>
      </c>
      <c r="T45" s="35">
        <v>1000</v>
      </c>
      <c r="U45" s="57" t="s">
        <v>40</v>
      </c>
    </row>
    <row r="46" spans="7:27" ht="25.5" x14ac:dyDescent="0.2">
      <c r="G46" s="31">
        <f t="shared" si="34"/>
        <v>1250</v>
      </c>
      <c r="H46" s="32">
        <v>26</v>
      </c>
      <c r="I46" s="31">
        <v>14</v>
      </c>
      <c r="J46" s="32">
        <f t="shared" si="35"/>
        <v>364</v>
      </c>
      <c r="K46" s="31">
        <f t="shared" si="36"/>
        <v>360</v>
      </c>
      <c r="L46" s="32">
        <v>1250</v>
      </c>
      <c r="M46" s="33" t="s">
        <v>10</v>
      </c>
      <c r="O46" s="34">
        <f t="shared" si="37"/>
        <v>1100</v>
      </c>
      <c r="P46" s="35">
        <v>12</v>
      </c>
      <c r="Q46" s="34">
        <v>24</v>
      </c>
      <c r="R46" s="35">
        <f t="shared" si="38"/>
        <v>288</v>
      </c>
      <c r="S46" s="35">
        <f t="shared" si="39"/>
        <v>264</v>
      </c>
      <c r="T46" s="35">
        <v>1100</v>
      </c>
      <c r="U46" s="57" t="s">
        <v>40</v>
      </c>
    </row>
    <row r="47" spans="7:27" ht="25.5" x14ac:dyDescent="0.2">
      <c r="G47" s="31">
        <f t="shared" si="34"/>
        <v>1300</v>
      </c>
      <c r="H47" s="32">
        <v>20</v>
      </c>
      <c r="I47" s="31">
        <v>20</v>
      </c>
      <c r="J47" s="32">
        <f t="shared" si="35"/>
        <v>400</v>
      </c>
      <c r="K47" s="31">
        <f t="shared" si="36"/>
        <v>376</v>
      </c>
      <c r="L47" s="32">
        <v>1300</v>
      </c>
      <c r="M47" s="33" t="s">
        <v>10</v>
      </c>
      <c r="O47" s="34">
        <f t="shared" si="37"/>
        <v>1100</v>
      </c>
      <c r="P47" s="35">
        <v>10</v>
      </c>
      <c r="Q47" s="34">
        <v>30</v>
      </c>
      <c r="R47" s="35">
        <f t="shared" si="38"/>
        <v>300</v>
      </c>
      <c r="S47" s="35">
        <f t="shared" si="39"/>
        <v>264</v>
      </c>
      <c r="T47" s="35">
        <v>1100</v>
      </c>
      <c r="U47" s="57" t="s">
        <v>40</v>
      </c>
    </row>
    <row r="48" spans="7:27" ht="25.5" x14ac:dyDescent="0.2">
      <c r="G48" s="31">
        <f t="shared" si="34"/>
        <v>1350</v>
      </c>
      <c r="H48" s="32">
        <v>26</v>
      </c>
      <c r="I48" s="31">
        <v>16</v>
      </c>
      <c r="J48" s="32">
        <f t="shared" si="35"/>
        <v>416</v>
      </c>
      <c r="K48" s="31">
        <f t="shared" si="36"/>
        <v>390</v>
      </c>
      <c r="L48" s="32">
        <v>1350</v>
      </c>
      <c r="M48" s="33" t="s">
        <v>10</v>
      </c>
      <c r="O48" s="34">
        <f t="shared" si="37"/>
        <v>1100</v>
      </c>
      <c r="P48" s="35">
        <v>10</v>
      </c>
      <c r="Q48" s="34">
        <v>32</v>
      </c>
      <c r="R48" s="35">
        <f t="shared" si="38"/>
        <v>320</v>
      </c>
      <c r="S48" s="35">
        <f t="shared" si="39"/>
        <v>264</v>
      </c>
      <c r="T48" s="35">
        <v>1100</v>
      </c>
      <c r="U48" s="57" t="s">
        <v>40</v>
      </c>
    </row>
    <row r="49" spans="7:21" ht="25.5" x14ac:dyDescent="0.2">
      <c r="G49" s="31">
        <f t="shared" si="34"/>
        <v>1400</v>
      </c>
      <c r="H49" s="32">
        <v>22</v>
      </c>
      <c r="I49" s="31">
        <v>20</v>
      </c>
      <c r="J49" s="32">
        <f t="shared" si="35"/>
        <v>440</v>
      </c>
      <c r="K49" s="31">
        <f t="shared" si="36"/>
        <v>404</v>
      </c>
      <c r="L49" s="32">
        <v>1400</v>
      </c>
      <c r="M49" s="33" t="s">
        <v>10</v>
      </c>
      <c r="O49" s="34">
        <f t="shared" si="37"/>
        <v>1150</v>
      </c>
      <c r="P49" s="35">
        <v>12</v>
      </c>
      <c r="Q49" s="34">
        <v>26</v>
      </c>
      <c r="R49" s="35">
        <f t="shared" si="38"/>
        <v>312</v>
      </c>
      <c r="S49" s="35">
        <f t="shared" si="39"/>
        <v>276</v>
      </c>
      <c r="T49" s="35">
        <v>1150</v>
      </c>
      <c r="U49" s="57" t="s">
        <v>40</v>
      </c>
    </row>
    <row r="50" spans="7:21" ht="25.5" x14ac:dyDescent="0.2">
      <c r="G50" s="31">
        <f t="shared" si="34"/>
        <v>1500</v>
      </c>
      <c r="H50" s="32">
        <v>24</v>
      </c>
      <c r="I50" s="31">
        <v>18</v>
      </c>
      <c r="J50" s="32">
        <f t="shared" si="35"/>
        <v>432</v>
      </c>
      <c r="K50" s="31">
        <f t="shared" si="36"/>
        <v>432</v>
      </c>
      <c r="L50" s="32">
        <v>1500</v>
      </c>
      <c r="M50" s="33" t="s">
        <v>10</v>
      </c>
      <c r="O50" s="34">
        <f t="shared" si="37"/>
        <v>1200</v>
      </c>
      <c r="P50" s="35">
        <v>10</v>
      </c>
      <c r="Q50" s="34">
        <v>34</v>
      </c>
      <c r="R50" s="35">
        <f t="shared" si="38"/>
        <v>340</v>
      </c>
      <c r="S50" s="35">
        <f t="shared" si="39"/>
        <v>288</v>
      </c>
      <c r="T50" s="35">
        <v>1200</v>
      </c>
      <c r="U50" s="57" t="s">
        <v>40</v>
      </c>
    </row>
    <row r="51" spans="7:21" ht="25.5" x14ac:dyDescent="0.2">
      <c r="G51" s="31">
        <f t="shared" si="34"/>
        <v>1550</v>
      </c>
      <c r="H51" s="32">
        <v>26</v>
      </c>
      <c r="I51" s="31">
        <v>18</v>
      </c>
      <c r="J51" s="32">
        <f t="shared" si="35"/>
        <v>468</v>
      </c>
      <c r="K51" s="31">
        <f t="shared" si="36"/>
        <v>448</v>
      </c>
      <c r="L51" s="32">
        <v>1550</v>
      </c>
      <c r="M51" s="33" t="s">
        <v>10</v>
      </c>
      <c r="O51" s="34">
        <f t="shared" si="37"/>
        <v>1250</v>
      </c>
      <c r="P51" s="35">
        <v>18</v>
      </c>
      <c r="Q51" s="34">
        <v>18</v>
      </c>
      <c r="R51" s="35">
        <f t="shared" si="38"/>
        <v>324</v>
      </c>
      <c r="S51" s="35">
        <f t="shared" si="39"/>
        <v>300</v>
      </c>
      <c r="T51" s="35">
        <v>1250</v>
      </c>
      <c r="U51" s="57" t="s">
        <v>40</v>
      </c>
    </row>
    <row r="52" spans="7:21" ht="25.5" x14ac:dyDescent="0.2">
      <c r="G52" s="31">
        <f t="shared" si="34"/>
        <v>1600</v>
      </c>
      <c r="H52" s="32">
        <v>22</v>
      </c>
      <c r="I52" s="31">
        <v>22</v>
      </c>
      <c r="J52" s="32">
        <f t="shared" si="35"/>
        <v>484</v>
      </c>
      <c r="K52" s="31">
        <f t="shared" si="36"/>
        <v>462</v>
      </c>
      <c r="L52" s="32">
        <v>1600</v>
      </c>
      <c r="M52" s="33" t="s">
        <v>10</v>
      </c>
      <c r="O52" s="34">
        <f t="shared" si="37"/>
        <v>1250</v>
      </c>
      <c r="P52" s="35">
        <v>12</v>
      </c>
      <c r="Q52" s="34">
        <v>28</v>
      </c>
      <c r="R52" s="35">
        <f t="shared" si="38"/>
        <v>336</v>
      </c>
      <c r="S52" s="35">
        <f t="shared" si="39"/>
        <v>300</v>
      </c>
      <c r="T52" s="35">
        <v>1250</v>
      </c>
      <c r="U52" s="57" t="s">
        <v>40</v>
      </c>
    </row>
    <row r="53" spans="7:21" ht="25.5" x14ac:dyDescent="0.2">
      <c r="G53" s="31">
        <f t="shared" si="34"/>
        <v>1650</v>
      </c>
      <c r="H53" s="32">
        <v>24</v>
      </c>
      <c r="I53" s="31">
        <v>20</v>
      </c>
      <c r="J53" s="32">
        <f t="shared" si="35"/>
        <v>480</v>
      </c>
      <c r="K53" s="31">
        <f t="shared" si="36"/>
        <v>476</v>
      </c>
      <c r="L53" s="32">
        <v>1650</v>
      </c>
      <c r="M53" s="33" t="s">
        <v>10</v>
      </c>
      <c r="O53" s="34">
        <f t="shared" si="37"/>
        <v>1350</v>
      </c>
      <c r="P53" s="35">
        <v>12</v>
      </c>
      <c r="Q53" s="34">
        <v>30</v>
      </c>
      <c r="R53" s="35">
        <f t="shared" si="38"/>
        <v>360</v>
      </c>
      <c r="S53" s="35">
        <f t="shared" si="39"/>
        <v>324</v>
      </c>
      <c r="T53" s="35">
        <v>1350</v>
      </c>
      <c r="U53" s="57" t="s">
        <v>40</v>
      </c>
    </row>
    <row r="54" spans="7:21" ht="25.5" x14ac:dyDescent="0.2">
      <c r="G54" s="31">
        <f t="shared" si="34"/>
        <v>1700</v>
      </c>
      <c r="H54" s="32">
        <v>24</v>
      </c>
      <c r="I54" s="31">
        <v>22</v>
      </c>
      <c r="J54" s="32">
        <f t="shared" si="35"/>
        <v>528</v>
      </c>
      <c r="K54" s="31">
        <f t="shared" si="36"/>
        <v>490</v>
      </c>
      <c r="L54" s="32">
        <v>1700</v>
      </c>
      <c r="M54" s="33" t="s">
        <v>10</v>
      </c>
      <c r="O54" s="34">
        <f t="shared" si="37"/>
        <v>1400</v>
      </c>
      <c r="P54" s="35">
        <v>12</v>
      </c>
      <c r="Q54" s="34">
        <v>32</v>
      </c>
      <c r="R54" s="35">
        <f t="shared" si="38"/>
        <v>384</v>
      </c>
      <c r="S54" s="35">
        <f t="shared" si="39"/>
        <v>336</v>
      </c>
      <c r="T54" s="35">
        <v>1400</v>
      </c>
      <c r="U54" s="57" t="s">
        <v>40</v>
      </c>
    </row>
    <row r="55" spans="7:21" ht="25.5" x14ac:dyDescent="0.2">
      <c r="G55" s="31">
        <f t="shared" si="34"/>
        <v>1800</v>
      </c>
      <c r="H55" s="32">
        <v>26</v>
      </c>
      <c r="I55" s="31">
        <v>20</v>
      </c>
      <c r="J55" s="32">
        <f t="shared" si="35"/>
        <v>520</v>
      </c>
      <c r="K55" s="31">
        <f t="shared" si="36"/>
        <v>520</v>
      </c>
      <c r="L55" s="32">
        <v>1800</v>
      </c>
      <c r="M55" s="33" t="s">
        <v>10</v>
      </c>
      <c r="O55" s="34">
        <f t="shared" si="37"/>
        <v>1500</v>
      </c>
      <c r="P55" s="35">
        <v>12</v>
      </c>
      <c r="Q55" s="34">
        <v>34</v>
      </c>
      <c r="R55" s="35">
        <f t="shared" si="38"/>
        <v>408</v>
      </c>
      <c r="S55" s="35">
        <f t="shared" si="39"/>
        <v>360</v>
      </c>
      <c r="T55" s="35">
        <v>1500</v>
      </c>
      <c r="U55" s="57" t="s">
        <v>40</v>
      </c>
    </row>
    <row r="56" spans="7:21" ht="25.5" x14ac:dyDescent="0.2">
      <c r="G56" s="31">
        <f t="shared" si="34"/>
        <v>1900</v>
      </c>
      <c r="H56" s="32">
        <v>26</v>
      </c>
      <c r="I56" s="31">
        <v>22</v>
      </c>
      <c r="J56" s="32">
        <f t="shared" si="35"/>
        <v>572</v>
      </c>
      <c r="K56" s="31">
        <f t="shared" si="36"/>
        <v>548</v>
      </c>
      <c r="L56" s="32">
        <v>1900</v>
      </c>
      <c r="M56" s="33" t="s">
        <v>10</v>
      </c>
      <c r="O56" s="34">
        <f t="shared" si="37"/>
        <v>1550</v>
      </c>
      <c r="P56" s="35">
        <v>20</v>
      </c>
      <c r="Q56" s="34">
        <v>20</v>
      </c>
      <c r="R56" s="35">
        <f t="shared" si="38"/>
        <v>400</v>
      </c>
      <c r="S56" s="35">
        <f t="shared" si="39"/>
        <v>372</v>
      </c>
      <c r="T56" s="35">
        <v>1550</v>
      </c>
      <c r="U56" s="57" t="s">
        <v>40</v>
      </c>
    </row>
    <row r="57" spans="7:21" ht="25.5" x14ac:dyDescent="0.2">
      <c r="G57" s="31">
        <f t="shared" si="34"/>
        <v>2000</v>
      </c>
      <c r="H57" s="32">
        <v>24</v>
      </c>
      <c r="I57" s="31">
        <v>24</v>
      </c>
      <c r="J57" s="32">
        <f t="shared" si="35"/>
        <v>576</v>
      </c>
      <c r="K57" s="31">
        <f t="shared" si="36"/>
        <v>576</v>
      </c>
      <c r="L57" s="32">
        <v>2000</v>
      </c>
      <c r="M57" s="33" t="s">
        <v>10</v>
      </c>
      <c r="O57" s="34">
        <f t="shared" si="37"/>
        <v>1550</v>
      </c>
      <c r="P57" s="35">
        <v>12</v>
      </c>
      <c r="Q57" s="34">
        <v>36</v>
      </c>
      <c r="R57" s="35">
        <f t="shared" si="38"/>
        <v>432</v>
      </c>
      <c r="S57" s="35">
        <f t="shared" si="39"/>
        <v>372</v>
      </c>
      <c r="T57" s="35">
        <v>1550</v>
      </c>
      <c r="U57" s="57" t="s">
        <v>40</v>
      </c>
    </row>
    <row r="58" spans="7:21" ht="25.5" x14ac:dyDescent="0.2">
      <c r="G58" s="31">
        <f t="shared" si="34"/>
        <v>50</v>
      </c>
      <c r="H58" s="32">
        <v>6</v>
      </c>
      <c r="I58" s="32">
        <v>4</v>
      </c>
      <c r="J58" s="32">
        <f t="shared" si="35"/>
        <v>24</v>
      </c>
      <c r="K58" s="31">
        <f t="shared" si="36"/>
        <v>16</v>
      </c>
      <c r="L58" s="32">
        <v>50</v>
      </c>
      <c r="M58" s="33" t="s">
        <v>16</v>
      </c>
      <c r="O58" s="34">
        <f t="shared" si="37"/>
        <v>1675</v>
      </c>
      <c r="P58" s="35">
        <v>12</v>
      </c>
      <c r="Q58" s="34">
        <v>38</v>
      </c>
      <c r="R58" s="35">
        <f t="shared" si="38"/>
        <v>456</v>
      </c>
      <c r="S58" s="35">
        <f t="shared" si="39"/>
        <v>402</v>
      </c>
      <c r="T58" s="35">
        <v>1675</v>
      </c>
      <c r="U58" s="57" t="s">
        <v>40</v>
      </c>
    </row>
    <row r="59" spans="7:21" ht="25.5" x14ac:dyDescent="0.2">
      <c r="G59" s="31">
        <f t="shared" si="34"/>
        <v>75</v>
      </c>
      <c r="H59" s="32">
        <v>6</v>
      </c>
      <c r="I59" s="32">
        <v>4</v>
      </c>
      <c r="J59" s="32">
        <f t="shared" si="35"/>
        <v>24</v>
      </c>
      <c r="K59" s="31">
        <f t="shared" si="36"/>
        <v>22</v>
      </c>
      <c r="L59" s="32">
        <v>75</v>
      </c>
      <c r="M59" s="33" t="s">
        <v>16</v>
      </c>
      <c r="O59" s="34">
        <f t="shared" si="37"/>
        <v>1700</v>
      </c>
      <c r="P59" s="35">
        <v>12</v>
      </c>
      <c r="Q59" s="34">
        <v>40</v>
      </c>
      <c r="R59" s="35">
        <f t="shared" si="38"/>
        <v>480</v>
      </c>
      <c r="S59" s="35">
        <f t="shared" si="39"/>
        <v>408</v>
      </c>
      <c r="T59" s="35">
        <v>1700</v>
      </c>
      <c r="U59" s="57" t="s">
        <v>40</v>
      </c>
    </row>
    <row r="60" spans="7:21" ht="25.5" x14ac:dyDescent="0.2">
      <c r="G60" s="31">
        <f t="shared" si="34"/>
        <v>100</v>
      </c>
      <c r="H60" s="32">
        <v>8</v>
      </c>
      <c r="I60" s="32">
        <v>4</v>
      </c>
      <c r="J60" s="32">
        <f t="shared" si="35"/>
        <v>32</v>
      </c>
      <c r="K60" s="31">
        <f t="shared" si="36"/>
        <v>30</v>
      </c>
      <c r="L60" s="32">
        <v>100</v>
      </c>
      <c r="M60" s="33" t="s">
        <v>16</v>
      </c>
      <c r="O60" s="34">
        <f t="shared" si="37"/>
        <v>1900</v>
      </c>
      <c r="P60" s="35">
        <v>22</v>
      </c>
      <c r="Q60" s="34">
        <v>22</v>
      </c>
      <c r="R60" s="35">
        <f t="shared" si="38"/>
        <v>484</v>
      </c>
      <c r="S60" s="35">
        <f t="shared" si="39"/>
        <v>456</v>
      </c>
      <c r="T60" s="35">
        <v>1900</v>
      </c>
      <c r="U60" s="57" t="s">
        <v>40</v>
      </c>
    </row>
    <row r="61" spans="7:21" ht="25.5" x14ac:dyDescent="0.2">
      <c r="G61" s="31">
        <f t="shared" si="34"/>
        <v>150</v>
      </c>
      <c r="H61" s="32">
        <v>6</v>
      </c>
      <c r="I61" s="32">
        <v>8</v>
      </c>
      <c r="J61" s="32">
        <f t="shared" si="35"/>
        <v>48</v>
      </c>
      <c r="K61" s="31">
        <f t="shared" si="36"/>
        <v>44</v>
      </c>
      <c r="L61" s="32">
        <v>150</v>
      </c>
      <c r="M61" s="33" t="s">
        <v>16</v>
      </c>
      <c r="O61" s="34">
        <f t="shared" si="37"/>
        <v>2000</v>
      </c>
      <c r="P61" s="35">
        <v>18</v>
      </c>
      <c r="Q61" s="34">
        <v>30</v>
      </c>
      <c r="R61" s="35">
        <f t="shared" si="38"/>
        <v>540</v>
      </c>
      <c r="S61" s="35">
        <f t="shared" si="39"/>
        <v>480</v>
      </c>
      <c r="T61" s="35">
        <v>2000</v>
      </c>
      <c r="U61" s="57" t="s">
        <v>40</v>
      </c>
    </row>
    <row r="62" spans="7:21" ht="25.5" x14ac:dyDescent="0.2">
      <c r="G62" s="31">
        <f t="shared" si="34"/>
        <v>200</v>
      </c>
      <c r="H62" s="32">
        <v>6</v>
      </c>
      <c r="I62" s="32">
        <v>10</v>
      </c>
      <c r="J62" s="32">
        <f t="shared" si="35"/>
        <v>60</v>
      </c>
      <c r="K62" s="31">
        <f t="shared" si="36"/>
        <v>58</v>
      </c>
      <c r="L62" s="32">
        <v>200</v>
      </c>
      <c r="M62" s="33" t="s">
        <v>16</v>
      </c>
      <c r="O62" s="34">
        <f t="shared" si="37"/>
        <v>2000</v>
      </c>
      <c r="P62" s="35">
        <v>14</v>
      </c>
      <c r="Q62" s="34">
        <v>40</v>
      </c>
      <c r="R62" s="35">
        <f t="shared" si="38"/>
        <v>560</v>
      </c>
      <c r="S62" s="35">
        <f t="shared" si="39"/>
        <v>480</v>
      </c>
      <c r="T62" s="35">
        <v>2000</v>
      </c>
      <c r="U62" s="57" t="s">
        <v>40</v>
      </c>
    </row>
    <row r="63" spans="7:21" x14ac:dyDescent="0.2">
      <c r="G63" s="31">
        <f t="shared" ref="G63:G94" si="44">+L63</f>
        <v>250</v>
      </c>
      <c r="H63" s="32">
        <v>6</v>
      </c>
      <c r="I63" s="32">
        <v>12</v>
      </c>
      <c r="J63" s="32">
        <f t="shared" ref="J63:J94" si="45">+H63*I63</f>
        <v>72</v>
      </c>
      <c r="K63" s="31">
        <f t="shared" ref="K63:K94" si="46">EVEN((L63/$H$1)*144)</f>
        <v>72</v>
      </c>
      <c r="L63" s="32">
        <v>250</v>
      </c>
      <c r="M63" s="33" t="s">
        <v>16</v>
      </c>
    </row>
    <row r="64" spans="7:21" x14ac:dyDescent="0.2">
      <c r="G64" s="31">
        <f t="shared" si="44"/>
        <v>250</v>
      </c>
      <c r="H64" s="32">
        <v>8</v>
      </c>
      <c r="I64" s="31">
        <v>10</v>
      </c>
      <c r="J64" s="32">
        <f t="shared" si="45"/>
        <v>80</v>
      </c>
      <c r="K64" s="31">
        <f t="shared" si="46"/>
        <v>72</v>
      </c>
      <c r="L64" s="32">
        <v>250</v>
      </c>
      <c r="M64" s="33" t="s">
        <v>16</v>
      </c>
    </row>
    <row r="65" spans="7:13" x14ac:dyDescent="0.2">
      <c r="G65" s="31">
        <f t="shared" si="44"/>
        <v>300</v>
      </c>
      <c r="H65" s="32">
        <v>8</v>
      </c>
      <c r="I65" s="31">
        <v>12</v>
      </c>
      <c r="J65" s="32">
        <f t="shared" si="45"/>
        <v>96</v>
      </c>
      <c r="K65" s="31">
        <f t="shared" si="46"/>
        <v>88</v>
      </c>
      <c r="L65" s="32">
        <v>300</v>
      </c>
      <c r="M65" s="33" t="s">
        <v>16</v>
      </c>
    </row>
    <row r="66" spans="7:13" x14ac:dyDescent="0.2">
      <c r="G66" s="31">
        <f t="shared" si="44"/>
        <v>320</v>
      </c>
      <c r="H66" s="32">
        <v>6</v>
      </c>
      <c r="I66" s="32">
        <v>18</v>
      </c>
      <c r="J66" s="32">
        <f t="shared" si="45"/>
        <v>108</v>
      </c>
      <c r="K66" s="31">
        <f t="shared" si="46"/>
        <v>94</v>
      </c>
      <c r="L66" s="32">
        <v>320</v>
      </c>
      <c r="M66" s="33" t="s">
        <v>16</v>
      </c>
    </row>
    <row r="67" spans="7:13" x14ac:dyDescent="0.2">
      <c r="G67" s="31">
        <f t="shared" si="44"/>
        <v>350</v>
      </c>
      <c r="H67" s="32">
        <v>8</v>
      </c>
      <c r="I67" s="31">
        <v>14</v>
      </c>
      <c r="J67" s="32">
        <f t="shared" si="45"/>
        <v>112</v>
      </c>
      <c r="K67" s="31">
        <f t="shared" si="46"/>
        <v>102</v>
      </c>
      <c r="L67" s="32">
        <v>350</v>
      </c>
      <c r="M67" s="33" t="s">
        <v>16</v>
      </c>
    </row>
    <row r="68" spans="7:13" x14ac:dyDescent="0.2">
      <c r="G68" s="31">
        <f t="shared" si="44"/>
        <v>400</v>
      </c>
      <c r="H68" s="32">
        <v>6</v>
      </c>
      <c r="I68" s="32">
        <v>20</v>
      </c>
      <c r="J68" s="32">
        <f t="shared" si="45"/>
        <v>120</v>
      </c>
      <c r="K68" s="31">
        <f t="shared" si="46"/>
        <v>116</v>
      </c>
      <c r="L68" s="32">
        <v>400</v>
      </c>
      <c r="M68" s="33" t="s">
        <v>16</v>
      </c>
    </row>
    <row r="69" spans="7:13" x14ac:dyDescent="0.2">
      <c r="G69" s="31">
        <f t="shared" si="44"/>
        <v>400</v>
      </c>
      <c r="H69" s="32">
        <v>8</v>
      </c>
      <c r="I69" s="31">
        <v>16</v>
      </c>
      <c r="J69" s="32">
        <f t="shared" si="45"/>
        <v>128</v>
      </c>
      <c r="K69" s="31">
        <f t="shared" si="46"/>
        <v>116</v>
      </c>
      <c r="L69" s="32">
        <v>400</v>
      </c>
      <c r="M69" s="33" t="s">
        <v>16</v>
      </c>
    </row>
    <row r="70" spans="7:13" x14ac:dyDescent="0.2">
      <c r="G70" s="31">
        <f t="shared" si="44"/>
        <v>450</v>
      </c>
      <c r="H70" s="32">
        <v>6</v>
      </c>
      <c r="I70" s="32">
        <v>22</v>
      </c>
      <c r="J70" s="32">
        <f t="shared" si="45"/>
        <v>132</v>
      </c>
      <c r="K70" s="31">
        <f t="shared" si="46"/>
        <v>130</v>
      </c>
      <c r="L70" s="32">
        <v>450</v>
      </c>
      <c r="M70" s="33" t="s">
        <v>16</v>
      </c>
    </row>
    <row r="71" spans="7:13" x14ac:dyDescent="0.2">
      <c r="G71" s="31">
        <f t="shared" si="44"/>
        <v>450</v>
      </c>
      <c r="H71" s="32">
        <v>10</v>
      </c>
      <c r="I71" s="32">
        <v>14</v>
      </c>
      <c r="J71" s="32">
        <f t="shared" si="45"/>
        <v>140</v>
      </c>
      <c r="K71" s="31">
        <f t="shared" si="46"/>
        <v>130</v>
      </c>
      <c r="L71" s="32">
        <v>450</v>
      </c>
      <c r="M71" s="33" t="s">
        <v>16</v>
      </c>
    </row>
    <row r="72" spans="7:13" x14ac:dyDescent="0.2">
      <c r="G72" s="31">
        <f t="shared" si="44"/>
        <v>500</v>
      </c>
      <c r="H72" s="32">
        <v>8</v>
      </c>
      <c r="I72" s="31">
        <v>18</v>
      </c>
      <c r="J72" s="32">
        <f t="shared" si="45"/>
        <v>144</v>
      </c>
      <c r="K72" s="31">
        <f t="shared" si="46"/>
        <v>144</v>
      </c>
      <c r="L72" s="32">
        <v>500</v>
      </c>
      <c r="M72" s="33" t="s">
        <v>16</v>
      </c>
    </row>
    <row r="73" spans="7:13" x14ac:dyDescent="0.2">
      <c r="G73" s="31">
        <f t="shared" si="44"/>
        <v>550</v>
      </c>
      <c r="H73" s="32">
        <v>8</v>
      </c>
      <c r="I73" s="31">
        <v>20</v>
      </c>
      <c r="J73" s="32">
        <f t="shared" si="45"/>
        <v>160</v>
      </c>
      <c r="K73" s="31">
        <f t="shared" si="46"/>
        <v>160</v>
      </c>
      <c r="L73" s="32">
        <v>550</v>
      </c>
      <c r="M73" s="33" t="s">
        <v>16</v>
      </c>
    </row>
    <row r="74" spans="7:13" x14ac:dyDescent="0.2">
      <c r="G74" s="31">
        <f t="shared" si="44"/>
        <v>550</v>
      </c>
      <c r="H74" s="32">
        <v>10</v>
      </c>
      <c r="I74" s="31">
        <v>16</v>
      </c>
      <c r="J74" s="32">
        <f t="shared" si="45"/>
        <v>160</v>
      </c>
      <c r="K74" s="31">
        <f t="shared" si="46"/>
        <v>160</v>
      </c>
      <c r="L74" s="32">
        <v>550</v>
      </c>
      <c r="M74" s="33" t="s">
        <v>16</v>
      </c>
    </row>
    <row r="75" spans="7:13" x14ac:dyDescent="0.2">
      <c r="G75" s="31">
        <f t="shared" si="44"/>
        <v>580</v>
      </c>
      <c r="H75" s="32">
        <v>10</v>
      </c>
      <c r="I75" s="31">
        <v>18</v>
      </c>
      <c r="J75" s="32">
        <f t="shared" si="45"/>
        <v>180</v>
      </c>
      <c r="K75" s="31">
        <f t="shared" si="46"/>
        <v>168</v>
      </c>
      <c r="L75" s="32">
        <v>580</v>
      </c>
      <c r="M75" s="33" t="s">
        <v>16</v>
      </c>
    </row>
    <row r="76" spans="7:13" x14ac:dyDescent="0.2">
      <c r="G76" s="31">
        <f t="shared" si="44"/>
        <v>600</v>
      </c>
      <c r="H76" s="32">
        <v>8</v>
      </c>
      <c r="I76" s="31">
        <v>22</v>
      </c>
      <c r="J76" s="32">
        <f t="shared" si="45"/>
        <v>176</v>
      </c>
      <c r="K76" s="31">
        <f t="shared" si="46"/>
        <v>174</v>
      </c>
      <c r="L76" s="32">
        <v>600</v>
      </c>
      <c r="M76" s="33" t="s">
        <v>16</v>
      </c>
    </row>
    <row r="77" spans="7:13" x14ac:dyDescent="0.2">
      <c r="G77" s="31">
        <f t="shared" si="44"/>
        <v>600</v>
      </c>
      <c r="H77" s="32">
        <v>10</v>
      </c>
      <c r="I77" s="31">
        <v>20</v>
      </c>
      <c r="J77" s="32">
        <f t="shared" si="45"/>
        <v>200</v>
      </c>
      <c r="K77" s="31">
        <f t="shared" si="46"/>
        <v>174</v>
      </c>
      <c r="L77" s="32">
        <v>600</v>
      </c>
      <c r="M77" s="33" t="s">
        <v>16</v>
      </c>
    </row>
    <row r="78" spans="7:13" x14ac:dyDescent="0.2">
      <c r="G78" s="31">
        <f t="shared" si="44"/>
        <v>625</v>
      </c>
      <c r="H78" s="32">
        <v>10</v>
      </c>
      <c r="I78" s="31">
        <v>20</v>
      </c>
      <c r="J78" s="32">
        <f t="shared" si="45"/>
        <v>200</v>
      </c>
      <c r="K78" s="31">
        <f t="shared" si="46"/>
        <v>180</v>
      </c>
      <c r="L78" s="32">
        <v>625</v>
      </c>
      <c r="M78" s="33" t="s">
        <v>16</v>
      </c>
    </row>
    <row r="79" spans="7:13" x14ac:dyDescent="0.2">
      <c r="G79" s="31">
        <f t="shared" si="44"/>
        <v>625</v>
      </c>
      <c r="H79" s="32">
        <v>8</v>
      </c>
      <c r="I79" s="31">
        <v>26</v>
      </c>
      <c r="J79" s="32">
        <f t="shared" si="45"/>
        <v>208</v>
      </c>
      <c r="K79" s="31">
        <f t="shared" si="46"/>
        <v>180</v>
      </c>
      <c r="L79" s="32">
        <v>625</v>
      </c>
      <c r="M79" s="33" t="s">
        <v>16</v>
      </c>
    </row>
    <row r="80" spans="7:13" x14ac:dyDescent="0.2">
      <c r="G80" s="31">
        <f t="shared" si="44"/>
        <v>650</v>
      </c>
      <c r="H80" s="32">
        <v>8</v>
      </c>
      <c r="I80" s="31">
        <v>24</v>
      </c>
      <c r="J80" s="32">
        <f t="shared" si="45"/>
        <v>192</v>
      </c>
      <c r="K80" s="31">
        <f t="shared" si="46"/>
        <v>188</v>
      </c>
      <c r="L80" s="32">
        <v>650</v>
      </c>
      <c r="M80" s="33" t="s">
        <v>16</v>
      </c>
    </row>
    <row r="81" spans="7:13" x14ac:dyDescent="0.2">
      <c r="G81" s="31">
        <f t="shared" si="44"/>
        <v>650</v>
      </c>
      <c r="H81" s="32">
        <v>12</v>
      </c>
      <c r="I81" s="31">
        <v>16</v>
      </c>
      <c r="J81" s="32">
        <f t="shared" si="45"/>
        <v>192</v>
      </c>
      <c r="K81" s="31">
        <f t="shared" si="46"/>
        <v>188</v>
      </c>
      <c r="L81" s="32">
        <v>650</v>
      </c>
      <c r="M81" s="33" t="s">
        <v>16</v>
      </c>
    </row>
    <row r="82" spans="7:13" x14ac:dyDescent="0.2">
      <c r="G82" s="31">
        <f t="shared" si="44"/>
        <v>750</v>
      </c>
      <c r="H82" s="32">
        <v>12</v>
      </c>
      <c r="I82" s="31">
        <v>18</v>
      </c>
      <c r="J82" s="32">
        <f t="shared" si="45"/>
        <v>216</v>
      </c>
      <c r="K82" s="31">
        <f t="shared" si="46"/>
        <v>216</v>
      </c>
      <c r="L82" s="32">
        <v>750</v>
      </c>
      <c r="M82" s="33" t="s">
        <v>16</v>
      </c>
    </row>
    <row r="83" spans="7:13" x14ac:dyDescent="0.2">
      <c r="G83" s="31">
        <f t="shared" si="44"/>
        <v>750</v>
      </c>
      <c r="H83" s="32">
        <v>10</v>
      </c>
      <c r="I83" s="31">
        <v>22</v>
      </c>
      <c r="J83" s="32">
        <f t="shared" si="45"/>
        <v>220</v>
      </c>
      <c r="K83" s="31">
        <f t="shared" si="46"/>
        <v>216</v>
      </c>
      <c r="L83" s="32">
        <v>750</v>
      </c>
      <c r="M83" s="33" t="s">
        <v>16</v>
      </c>
    </row>
    <row r="84" spans="7:13" x14ac:dyDescent="0.2">
      <c r="G84" s="31">
        <f t="shared" si="44"/>
        <v>750</v>
      </c>
      <c r="H84" s="32">
        <v>10</v>
      </c>
      <c r="I84" s="31">
        <v>24</v>
      </c>
      <c r="J84" s="32">
        <f t="shared" si="45"/>
        <v>240</v>
      </c>
      <c r="K84" s="31">
        <f t="shared" si="46"/>
        <v>216</v>
      </c>
      <c r="L84" s="32">
        <v>750</v>
      </c>
      <c r="M84" s="33" t="s">
        <v>16</v>
      </c>
    </row>
    <row r="85" spans="7:13" x14ac:dyDescent="0.2">
      <c r="G85" s="31">
        <f t="shared" si="44"/>
        <v>775</v>
      </c>
      <c r="H85" s="32">
        <v>12</v>
      </c>
      <c r="I85" s="31">
        <v>20</v>
      </c>
      <c r="J85" s="32">
        <f t="shared" si="45"/>
        <v>240</v>
      </c>
      <c r="K85" s="31">
        <f t="shared" si="46"/>
        <v>224</v>
      </c>
      <c r="L85" s="32">
        <v>775</v>
      </c>
      <c r="M85" s="33" t="s">
        <v>16</v>
      </c>
    </row>
    <row r="86" spans="7:13" x14ac:dyDescent="0.2">
      <c r="G86" s="31">
        <f t="shared" si="44"/>
        <v>800</v>
      </c>
      <c r="H86" s="32">
        <v>14</v>
      </c>
      <c r="I86" s="31">
        <v>18</v>
      </c>
      <c r="J86" s="32">
        <f t="shared" si="45"/>
        <v>252</v>
      </c>
      <c r="K86" s="31">
        <f t="shared" si="46"/>
        <v>232</v>
      </c>
      <c r="L86" s="32">
        <v>800</v>
      </c>
      <c r="M86" s="33" t="s">
        <v>16</v>
      </c>
    </row>
    <row r="87" spans="7:13" x14ac:dyDescent="0.2">
      <c r="G87" s="31">
        <f t="shared" si="44"/>
        <v>850</v>
      </c>
      <c r="H87" s="32">
        <v>10</v>
      </c>
      <c r="I87" s="31">
        <v>28</v>
      </c>
      <c r="J87" s="32">
        <f t="shared" si="45"/>
        <v>280</v>
      </c>
      <c r="K87" s="31">
        <f t="shared" si="46"/>
        <v>246</v>
      </c>
      <c r="L87" s="32">
        <v>850</v>
      </c>
      <c r="M87" s="33" t="s">
        <v>16</v>
      </c>
    </row>
    <row r="88" spans="7:13" x14ac:dyDescent="0.2">
      <c r="G88" s="31">
        <f t="shared" si="44"/>
        <v>900</v>
      </c>
      <c r="H88" s="32">
        <v>12</v>
      </c>
      <c r="I88" s="31">
        <v>22</v>
      </c>
      <c r="J88" s="32">
        <f t="shared" si="45"/>
        <v>264</v>
      </c>
      <c r="K88" s="31">
        <f t="shared" si="46"/>
        <v>260</v>
      </c>
      <c r="L88" s="32">
        <v>900</v>
      </c>
      <c r="M88" s="33" t="s">
        <v>16</v>
      </c>
    </row>
    <row r="89" spans="7:13" x14ac:dyDescent="0.2">
      <c r="G89" s="31">
        <f t="shared" si="44"/>
        <v>900</v>
      </c>
      <c r="H89" s="32">
        <v>14</v>
      </c>
      <c r="I89" s="31">
        <v>20</v>
      </c>
      <c r="J89" s="32">
        <f t="shared" si="45"/>
        <v>280</v>
      </c>
      <c r="K89" s="31">
        <f t="shared" si="46"/>
        <v>260</v>
      </c>
      <c r="L89" s="32">
        <v>900</v>
      </c>
      <c r="M89" s="33" t="s">
        <v>16</v>
      </c>
    </row>
    <row r="90" spans="7:13" x14ac:dyDescent="0.2">
      <c r="G90" s="31">
        <f t="shared" si="44"/>
        <v>950</v>
      </c>
      <c r="H90" s="32">
        <v>12</v>
      </c>
      <c r="I90" s="31">
        <v>24</v>
      </c>
      <c r="J90" s="32">
        <f t="shared" si="45"/>
        <v>288</v>
      </c>
      <c r="K90" s="31">
        <f t="shared" si="46"/>
        <v>274</v>
      </c>
      <c r="L90" s="32">
        <v>950</v>
      </c>
      <c r="M90" s="33" t="s">
        <v>16</v>
      </c>
    </row>
    <row r="91" spans="7:13" x14ac:dyDescent="0.2">
      <c r="G91" s="31">
        <f t="shared" si="44"/>
        <v>950</v>
      </c>
      <c r="H91" s="32">
        <v>12</v>
      </c>
      <c r="I91" s="31">
        <v>26</v>
      </c>
      <c r="J91" s="32">
        <f t="shared" si="45"/>
        <v>312</v>
      </c>
      <c r="K91" s="31">
        <f t="shared" si="46"/>
        <v>274</v>
      </c>
      <c r="L91" s="32">
        <v>950</v>
      </c>
      <c r="M91" s="33" t="s">
        <v>16</v>
      </c>
    </row>
    <row r="92" spans="7:13" x14ac:dyDescent="0.2">
      <c r="G92" s="31">
        <f t="shared" si="44"/>
        <v>1000</v>
      </c>
      <c r="H92" s="32">
        <v>12</v>
      </c>
      <c r="I92" s="31">
        <v>24</v>
      </c>
      <c r="J92" s="32">
        <f t="shared" si="45"/>
        <v>288</v>
      </c>
      <c r="K92" s="31">
        <f t="shared" si="46"/>
        <v>288</v>
      </c>
      <c r="L92" s="32">
        <v>1000</v>
      </c>
      <c r="M92" s="33" t="s">
        <v>16</v>
      </c>
    </row>
    <row r="93" spans="7:13" x14ac:dyDescent="0.2">
      <c r="G93" s="31">
        <f t="shared" si="44"/>
        <v>1000</v>
      </c>
      <c r="H93" s="32">
        <v>12</v>
      </c>
      <c r="I93" s="31">
        <v>26</v>
      </c>
      <c r="J93" s="32">
        <f t="shared" si="45"/>
        <v>312</v>
      </c>
      <c r="K93" s="31">
        <f t="shared" si="46"/>
        <v>288</v>
      </c>
      <c r="L93" s="32">
        <v>1000</v>
      </c>
      <c r="M93" s="33" t="s">
        <v>16</v>
      </c>
    </row>
    <row r="94" spans="7:13" x14ac:dyDescent="0.2">
      <c r="G94" s="31">
        <f t="shared" si="44"/>
        <v>1050</v>
      </c>
      <c r="H94" s="32">
        <v>14</v>
      </c>
      <c r="I94" s="31">
        <v>22</v>
      </c>
      <c r="J94" s="32">
        <f t="shared" si="45"/>
        <v>308</v>
      </c>
      <c r="K94" s="31">
        <f t="shared" si="46"/>
        <v>304</v>
      </c>
      <c r="L94" s="32">
        <v>1050</v>
      </c>
      <c r="M94" s="33" t="s">
        <v>16</v>
      </c>
    </row>
    <row r="95" spans="7:13" x14ac:dyDescent="0.2">
      <c r="G95" s="31">
        <f t="shared" ref="G95:G124" si="47">+L95</f>
        <v>1100</v>
      </c>
      <c r="H95" s="32">
        <v>16</v>
      </c>
      <c r="I95" s="31">
        <v>20</v>
      </c>
      <c r="J95" s="32">
        <f t="shared" ref="J95:J124" si="48">+H95*I95</f>
        <v>320</v>
      </c>
      <c r="K95" s="31">
        <f t="shared" ref="K95:K124" si="49">EVEN((L95/$H$1)*144)</f>
        <v>318</v>
      </c>
      <c r="L95" s="32">
        <v>1100</v>
      </c>
      <c r="M95" s="33" t="s">
        <v>16</v>
      </c>
    </row>
    <row r="96" spans="7:13" x14ac:dyDescent="0.2">
      <c r="G96" s="31">
        <f t="shared" si="47"/>
        <v>1100</v>
      </c>
      <c r="H96" s="32">
        <v>16</v>
      </c>
      <c r="I96" s="31">
        <v>22</v>
      </c>
      <c r="J96" s="32">
        <f t="shared" si="48"/>
        <v>352</v>
      </c>
      <c r="K96" s="31">
        <f t="shared" si="49"/>
        <v>318</v>
      </c>
      <c r="L96" s="32">
        <v>1100</v>
      </c>
      <c r="M96" s="33" t="s">
        <v>16</v>
      </c>
    </row>
    <row r="97" spans="7:13" x14ac:dyDescent="0.2">
      <c r="G97" s="31">
        <f t="shared" si="47"/>
        <v>1150</v>
      </c>
      <c r="H97" s="32">
        <v>12</v>
      </c>
      <c r="I97" s="31">
        <v>28</v>
      </c>
      <c r="J97" s="32">
        <f t="shared" si="48"/>
        <v>336</v>
      </c>
      <c r="K97" s="31">
        <f t="shared" si="49"/>
        <v>332</v>
      </c>
      <c r="L97" s="32">
        <v>1150</v>
      </c>
      <c r="M97" s="33" t="s">
        <v>16</v>
      </c>
    </row>
    <row r="98" spans="7:13" x14ac:dyDescent="0.2">
      <c r="G98" s="31">
        <f t="shared" si="47"/>
        <v>1150</v>
      </c>
      <c r="H98" s="32">
        <v>14</v>
      </c>
      <c r="I98" s="31">
        <v>24</v>
      </c>
      <c r="J98" s="32">
        <f t="shared" si="48"/>
        <v>336</v>
      </c>
      <c r="K98" s="31">
        <f t="shared" si="49"/>
        <v>332</v>
      </c>
      <c r="L98" s="32">
        <v>1150</v>
      </c>
      <c r="M98" s="33" t="s">
        <v>16</v>
      </c>
    </row>
    <row r="99" spans="7:13" x14ac:dyDescent="0.2">
      <c r="G99" s="31">
        <f t="shared" si="47"/>
        <v>1200</v>
      </c>
      <c r="H99" s="32">
        <v>16</v>
      </c>
      <c r="I99" s="31">
        <v>24</v>
      </c>
      <c r="J99" s="32">
        <f t="shared" si="48"/>
        <v>384</v>
      </c>
      <c r="K99" s="31">
        <f t="shared" si="49"/>
        <v>346</v>
      </c>
      <c r="L99" s="32">
        <v>1200</v>
      </c>
      <c r="M99" s="33" t="s">
        <v>16</v>
      </c>
    </row>
    <row r="100" spans="7:13" x14ac:dyDescent="0.2">
      <c r="G100" s="31">
        <f t="shared" si="47"/>
        <v>1250</v>
      </c>
      <c r="H100" s="32">
        <v>12</v>
      </c>
      <c r="I100" s="31">
        <v>30</v>
      </c>
      <c r="J100" s="32">
        <f t="shared" si="48"/>
        <v>360</v>
      </c>
      <c r="K100" s="31">
        <f t="shared" si="49"/>
        <v>360</v>
      </c>
      <c r="L100" s="32">
        <v>1250</v>
      </c>
      <c r="M100" s="33" t="s">
        <v>16</v>
      </c>
    </row>
    <row r="101" spans="7:13" x14ac:dyDescent="0.2">
      <c r="G101" s="31">
        <f t="shared" si="47"/>
        <v>1250</v>
      </c>
      <c r="H101" s="32">
        <v>14</v>
      </c>
      <c r="I101" s="31">
        <v>26</v>
      </c>
      <c r="J101" s="32">
        <f t="shared" si="48"/>
        <v>364</v>
      </c>
      <c r="K101" s="31">
        <f t="shared" si="49"/>
        <v>360</v>
      </c>
      <c r="L101" s="32">
        <v>1250</v>
      </c>
      <c r="M101" s="33" t="s">
        <v>16</v>
      </c>
    </row>
    <row r="102" spans="7:13" x14ac:dyDescent="0.2">
      <c r="G102" s="31">
        <f t="shared" si="47"/>
        <v>1300</v>
      </c>
      <c r="H102" s="32">
        <v>18</v>
      </c>
      <c r="I102" s="31">
        <v>22</v>
      </c>
      <c r="J102" s="32">
        <f t="shared" si="48"/>
        <v>396</v>
      </c>
      <c r="K102" s="31">
        <f t="shared" si="49"/>
        <v>376</v>
      </c>
      <c r="L102" s="32">
        <v>1300</v>
      </c>
      <c r="M102" s="33" t="s">
        <v>16</v>
      </c>
    </row>
    <row r="103" spans="7:13" x14ac:dyDescent="0.2">
      <c r="G103" s="31">
        <f t="shared" si="47"/>
        <v>1350</v>
      </c>
      <c r="H103" s="32">
        <v>14</v>
      </c>
      <c r="I103" s="31">
        <v>28</v>
      </c>
      <c r="J103" s="32">
        <f t="shared" si="48"/>
        <v>392</v>
      </c>
      <c r="K103" s="31">
        <f t="shared" si="49"/>
        <v>390</v>
      </c>
      <c r="L103" s="32">
        <v>1350</v>
      </c>
      <c r="M103" s="33" t="s">
        <v>16</v>
      </c>
    </row>
    <row r="104" spans="7:13" x14ac:dyDescent="0.2">
      <c r="G104" s="31">
        <f t="shared" si="47"/>
        <v>1350</v>
      </c>
      <c r="H104" s="32">
        <v>16</v>
      </c>
      <c r="I104" s="31">
        <v>26</v>
      </c>
      <c r="J104" s="32">
        <f t="shared" si="48"/>
        <v>416</v>
      </c>
      <c r="K104" s="31">
        <f t="shared" si="49"/>
        <v>390</v>
      </c>
      <c r="L104" s="32">
        <v>1350</v>
      </c>
      <c r="M104" s="33" t="s">
        <v>16</v>
      </c>
    </row>
    <row r="105" spans="7:13" x14ac:dyDescent="0.2">
      <c r="G105" s="31">
        <f t="shared" si="47"/>
        <v>1400</v>
      </c>
      <c r="H105" s="32">
        <v>12</v>
      </c>
      <c r="I105" s="31">
        <v>34</v>
      </c>
      <c r="J105" s="32">
        <f t="shared" si="48"/>
        <v>408</v>
      </c>
      <c r="K105" s="31">
        <f t="shared" si="49"/>
        <v>404</v>
      </c>
      <c r="L105" s="32">
        <v>1400</v>
      </c>
      <c r="M105" s="33" t="s">
        <v>16</v>
      </c>
    </row>
    <row r="106" spans="7:13" x14ac:dyDescent="0.2">
      <c r="G106" s="31">
        <f t="shared" si="47"/>
        <v>1450</v>
      </c>
      <c r="H106" s="32">
        <v>14</v>
      </c>
      <c r="I106" s="31">
        <v>30</v>
      </c>
      <c r="J106" s="32">
        <f t="shared" si="48"/>
        <v>420</v>
      </c>
      <c r="K106" s="31">
        <f t="shared" si="49"/>
        <v>418</v>
      </c>
      <c r="L106" s="32">
        <v>1450</v>
      </c>
      <c r="M106" s="33" t="s">
        <v>16</v>
      </c>
    </row>
    <row r="107" spans="7:13" x14ac:dyDescent="0.2">
      <c r="G107" s="31">
        <f t="shared" si="47"/>
        <v>1500</v>
      </c>
      <c r="H107" s="32">
        <v>12</v>
      </c>
      <c r="I107" s="31">
        <v>36</v>
      </c>
      <c r="J107" s="32">
        <f t="shared" si="48"/>
        <v>432</v>
      </c>
      <c r="K107" s="31">
        <f t="shared" si="49"/>
        <v>432</v>
      </c>
      <c r="L107" s="32">
        <v>1500</v>
      </c>
      <c r="M107" s="33" t="s">
        <v>16</v>
      </c>
    </row>
    <row r="108" spans="7:13" x14ac:dyDescent="0.2">
      <c r="G108" s="31">
        <f t="shared" si="47"/>
        <v>1500</v>
      </c>
      <c r="H108" s="32">
        <v>18</v>
      </c>
      <c r="I108" s="31">
        <v>24</v>
      </c>
      <c r="J108" s="32">
        <f t="shared" si="48"/>
        <v>432</v>
      </c>
      <c r="K108" s="31">
        <f t="shared" si="49"/>
        <v>432</v>
      </c>
      <c r="L108" s="32">
        <v>1500</v>
      </c>
      <c r="M108" s="33" t="s">
        <v>16</v>
      </c>
    </row>
    <row r="109" spans="7:13" x14ac:dyDescent="0.2">
      <c r="G109" s="31">
        <f t="shared" si="47"/>
        <v>1550</v>
      </c>
      <c r="H109" s="32">
        <v>14</v>
      </c>
      <c r="I109" s="31">
        <v>32</v>
      </c>
      <c r="J109" s="32">
        <f t="shared" si="48"/>
        <v>448</v>
      </c>
      <c r="K109" s="31">
        <f t="shared" si="49"/>
        <v>448</v>
      </c>
      <c r="L109" s="32">
        <v>1550</v>
      </c>
      <c r="M109" s="33" t="s">
        <v>16</v>
      </c>
    </row>
    <row r="110" spans="7:13" x14ac:dyDescent="0.2">
      <c r="G110" s="31">
        <f t="shared" si="47"/>
        <v>1550</v>
      </c>
      <c r="H110" s="32">
        <v>16</v>
      </c>
      <c r="I110" s="31">
        <v>28</v>
      </c>
      <c r="J110" s="32">
        <f t="shared" si="48"/>
        <v>448</v>
      </c>
      <c r="K110" s="31">
        <f t="shared" si="49"/>
        <v>448</v>
      </c>
      <c r="L110" s="32">
        <v>1550</v>
      </c>
      <c r="M110" s="33" t="s">
        <v>16</v>
      </c>
    </row>
    <row r="111" spans="7:13" x14ac:dyDescent="0.2">
      <c r="G111" s="31">
        <f t="shared" si="47"/>
        <v>1600</v>
      </c>
      <c r="H111" s="32">
        <v>16</v>
      </c>
      <c r="I111" s="31">
        <v>32</v>
      </c>
      <c r="J111" s="32">
        <f t="shared" si="48"/>
        <v>512</v>
      </c>
      <c r="K111" s="31">
        <f t="shared" si="49"/>
        <v>462</v>
      </c>
      <c r="L111" s="32">
        <v>1600</v>
      </c>
      <c r="M111" s="33" t="s">
        <v>16</v>
      </c>
    </row>
    <row r="112" spans="7:13" x14ac:dyDescent="0.2">
      <c r="G112" s="31">
        <f t="shared" si="47"/>
        <v>1650</v>
      </c>
      <c r="H112" s="32">
        <v>16</v>
      </c>
      <c r="I112" s="31">
        <v>30</v>
      </c>
      <c r="J112" s="32">
        <f t="shared" si="48"/>
        <v>480</v>
      </c>
      <c r="K112" s="31">
        <f t="shared" si="49"/>
        <v>476</v>
      </c>
      <c r="L112" s="32">
        <v>1650</v>
      </c>
      <c r="M112" s="33" t="s">
        <v>16</v>
      </c>
    </row>
    <row r="113" spans="7:13" x14ac:dyDescent="0.2">
      <c r="G113" s="31">
        <f t="shared" si="47"/>
        <v>1650</v>
      </c>
      <c r="H113" s="32">
        <v>20</v>
      </c>
      <c r="I113" s="31">
        <v>24</v>
      </c>
      <c r="J113" s="32">
        <f t="shared" si="48"/>
        <v>480</v>
      </c>
      <c r="K113" s="31">
        <f t="shared" si="49"/>
        <v>476</v>
      </c>
      <c r="L113" s="32">
        <v>1650</v>
      </c>
      <c r="M113" s="33" t="s">
        <v>16</v>
      </c>
    </row>
    <row r="114" spans="7:13" x14ac:dyDescent="0.2">
      <c r="G114" s="31">
        <f t="shared" si="47"/>
        <v>1700</v>
      </c>
      <c r="H114" s="32">
        <v>14</v>
      </c>
      <c r="I114" s="31">
        <v>38</v>
      </c>
      <c r="J114" s="32">
        <f t="shared" si="48"/>
        <v>532</v>
      </c>
      <c r="K114" s="31">
        <f t="shared" si="49"/>
        <v>490</v>
      </c>
      <c r="L114" s="32">
        <v>1700</v>
      </c>
      <c r="M114" s="33" t="s">
        <v>16</v>
      </c>
    </row>
    <row r="115" spans="7:13" x14ac:dyDescent="0.2">
      <c r="G115" s="31">
        <f t="shared" si="47"/>
        <v>1700</v>
      </c>
      <c r="H115" s="32">
        <v>16</v>
      </c>
      <c r="I115" s="31">
        <v>34</v>
      </c>
      <c r="J115" s="32">
        <f t="shared" si="48"/>
        <v>544</v>
      </c>
      <c r="K115" s="31">
        <f t="shared" si="49"/>
        <v>490</v>
      </c>
      <c r="L115" s="32">
        <v>1700</v>
      </c>
      <c r="M115" s="33" t="s">
        <v>16</v>
      </c>
    </row>
    <row r="116" spans="7:13" x14ac:dyDescent="0.2">
      <c r="G116" s="31">
        <f t="shared" si="47"/>
        <v>1750</v>
      </c>
      <c r="H116" s="32">
        <v>18</v>
      </c>
      <c r="I116" s="31">
        <v>28</v>
      </c>
      <c r="J116" s="32">
        <f t="shared" si="48"/>
        <v>504</v>
      </c>
      <c r="K116" s="31">
        <f t="shared" si="49"/>
        <v>504</v>
      </c>
      <c r="L116" s="32">
        <v>1750</v>
      </c>
      <c r="M116" s="33" t="s">
        <v>16</v>
      </c>
    </row>
    <row r="117" spans="7:13" x14ac:dyDescent="0.2">
      <c r="G117" s="31">
        <f t="shared" si="47"/>
        <v>1750</v>
      </c>
      <c r="H117" s="32">
        <v>18</v>
      </c>
      <c r="I117" s="31">
        <v>30</v>
      </c>
      <c r="J117" s="32">
        <f t="shared" si="48"/>
        <v>540</v>
      </c>
      <c r="K117" s="31">
        <f t="shared" si="49"/>
        <v>504</v>
      </c>
      <c r="L117" s="32">
        <v>1750</v>
      </c>
      <c r="M117" s="33" t="s">
        <v>16</v>
      </c>
    </row>
    <row r="118" spans="7:13" x14ac:dyDescent="0.2">
      <c r="G118" s="31">
        <f t="shared" si="47"/>
        <v>1800</v>
      </c>
      <c r="H118" s="32">
        <v>20</v>
      </c>
      <c r="I118" s="31">
        <v>26</v>
      </c>
      <c r="J118" s="32">
        <f t="shared" si="48"/>
        <v>520</v>
      </c>
      <c r="K118" s="31">
        <f t="shared" si="49"/>
        <v>520</v>
      </c>
      <c r="L118" s="32">
        <v>1800</v>
      </c>
      <c r="M118" s="33" t="s">
        <v>16</v>
      </c>
    </row>
    <row r="119" spans="7:13" x14ac:dyDescent="0.2">
      <c r="G119" s="31">
        <f t="shared" si="47"/>
        <v>1850</v>
      </c>
      <c r="H119" s="32">
        <v>20</v>
      </c>
      <c r="I119" s="31">
        <v>28</v>
      </c>
      <c r="J119" s="32">
        <f t="shared" si="48"/>
        <v>560</v>
      </c>
      <c r="K119" s="31">
        <f t="shared" si="49"/>
        <v>534</v>
      </c>
      <c r="L119" s="32">
        <v>1850</v>
      </c>
      <c r="M119" s="33" t="s">
        <v>16</v>
      </c>
    </row>
    <row r="120" spans="7:13" x14ac:dyDescent="0.2">
      <c r="G120" s="31">
        <f t="shared" si="47"/>
        <v>1900</v>
      </c>
      <c r="H120" s="32">
        <v>20</v>
      </c>
      <c r="I120" s="31">
        <v>30</v>
      </c>
      <c r="J120" s="32">
        <f t="shared" si="48"/>
        <v>600</v>
      </c>
      <c r="K120" s="31">
        <f t="shared" si="49"/>
        <v>548</v>
      </c>
      <c r="L120" s="32">
        <v>1900</v>
      </c>
      <c r="M120" s="33" t="s">
        <v>16</v>
      </c>
    </row>
    <row r="121" spans="7:13" x14ac:dyDescent="0.2">
      <c r="G121" s="31">
        <f t="shared" si="47"/>
        <v>1950</v>
      </c>
      <c r="H121" s="32">
        <v>20</v>
      </c>
      <c r="I121" s="31">
        <v>30</v>
      </c>
      <c r="J121" s="32">
        <f t="shared" si="48"/>
        <v>600</v>
      </c>
      <c r="K121" s="31">
        <f t="shared" si="49"/>
        <v>562</v>
      </c>
      <c r="L121" s="32">
        <v>1950</v>
      </c>
      <c r="M121" s="33" t="s">
        <v>16</v>
      </c>
    </row>
    <row r="122" spans="7:13" x14ac:dyDescent="0.2">
      <c r="G122" s="31">
        <f t="shared" si="47"/>
        <v>2000</v>
      </c>
      <c r="H122" s="32">
        <v>16</v>
      </c>
      <c r="I122" s="31">
        <v>36</v>
      </c>
      <c r="J122" s="32">
        <f t="shared" si="48"/>
        <v>576</v>
      </c>
      <c r="K122" s="31">
        <f t="shared" si="49"/>
        <v>576</v>
      </c>
      <c r="L122" s="32">
        <v>2000</v>
      </c>
      <c r="M122" s="33" t="s">
        <v>16</v>
      </c>
    </row>
    <row r="123" spans="7:13" x14ac:dyDescent="0.2">
      <c r="G123" s="31">
        <f t="shared" si="47"/>
        <v>2000</v>
      </c>
      <c r="H123" s="32">
        <v>18</v>
      </c>
      <c r="I123" s="31">
        <v>32</v>
      </c>
      <c r="J123" s="32">
        <f t="shared" si="48"/>
        <v>576</v>
      </c>
      <c r="K123" s="31">
        <f t="shared" si="49"/>
        <v>576</v>
      </c>
      <c r="L123" s="32">
        <v>2000</v>
      </c>
      <c r="M123" s="33" t="s">
        <v>16</v>
      </c>
    </row>
    <row r="124" spans="7:13" x14ac:dyDescent="0.2">
      <c r="G124" s="31">
        <f t="shared" si="47"/>
        <v>2000</v>
      </c>
      <c r="H124" s="32">
        <v>18</v>
      </c>
      <c r="I124" s="31">
        <v>34</v>
      </c>
      <c r="J124" s="32">
        <f t="shared" si="48"/>
        <v>612</v>
      </c>
      <c r="K124" s="31">
        <f t="shared" si="49"/>
        <v>576</v>
      </c>
      <c r="L124" s="32">
        <v>2000</v>
      </c>
      <c r="M124" s="33" t="s">
        <v>16</v>
      </c>
    </row>
  </sheetData>
  <sheetProtection algorithmName="SHA-512" hashValue="g3P2+FIRmUV34WMO+/fYb800IQ9VB0aee2OBJpbn2mLbOZMKjQCP8tbuQT6GOuQZPbYlORGrCiJx5z3HencIiw==" saltValue="C+/DS4qDRVUMldtdOtCHBQ==" spinCount="100000" sheet="1" objects="1" scenarios="1" selectLockedCells="1" sort="0" autoFilter="0" selectUnlockedCells="1"/>
  <autoFilter ref="G2:AA130" xr:uid="{00000000-0009-0000-0000-000001000000}"/>
  <sortState ref="O3:U62">
    <sortCondition ref="T3:T62"/>
    <sortCondition ref="R3:R62"/>
    <sortCondition ref="P3:P62"/>
  </sortState>
  <conditionalFormatting sqref="L121 L3 L5:L8 L10 L13:L18">
    <cfRule type="containsText" dxfId="4" priority="5" operator="containsText" text="revisar">
      <formula>NOT(ISERROR(SEARCH("revisar",L3)))</formula>
    </cfRule>
  </conditionalFormatting>
  <conditionalFormatting sqref="L4">
    <cfRule type="containsText" dxfId="3" priority="4" operator="containsText" text="revisar">
      <formula>NOT(ISERROR(SEARCH("revisar",L4)))</formula>
    </cfRule>
  </conditionalFormatting>
  <conditionalFormatting sqref="L9">
    <cfRule type="containsText" dxfId="2" priority="3" operator="containsText" text="revisar">
      <formula>NOT(ISERROR(SEARCH("revisar",L9)))</formula>
    </cfRule>
  </conditionalFormatting>
  <conditionalFormatting sqref="L11:L12">
    <cfRule type="containsText" dxfId="1" priority="2" operator="containsText" text="revisar">
      <formula>NOT(ISERROR(SEARCH("revisar",L11)))</formula>
    </cfRule>
  </conditionalFormatting>
  <conditionalFormatting sqref="L120">
    <cfRule type="containsText" dxfId="0" priority="1" operator="containsText" text="revisar">
      <formula>NOT(ISERROR(SEARCH("revisar",L120)))</formula>
    </cfRule>
  </conditionalFormatting>
  <pageMargins left="0.7" right="0.7" top="0.75" bottom="0.75" header="0.3" footer="0.3"/>
  <pageSetup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Tipo elemento</vt:lpstr>
      <vt:lpstr>Tablas</vt:lpstr>
    </vt:vector>
  </TitlesOfParts>
  <Company>Fundaciòn D.A.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Fundaciòn D.A.</dc:creator>
  <cp:lastModifiedBy>Liz</cp:lastModifiedBy>
  <cp:lastPrinted>2018-07-19T15:37:33Z</cp:lastPrinted>
  <dcterms:created xsi:type="dcterms:W3CDTF">2002-08-21T12:36:48Z</dcterms:created>
  <dcterms:modified xsi:type="dcterms:W3CDTF">2019-09-03T16:11:07Z</dcterms:modified>
</cp:coreProperties>
</file>