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Liz\Downloads\"/>
    </mc:Choice>
  </mc:AlternateContent>
  <xr:revisionPtr revIDLastSave="0" documentId="13_ncr:1_{507DA8E5-7D75-420A-B216-3A16AEA6A633}" xr6:coauthVersionLast="44" xr6:coauthVersionMax="44" xr10:uidLastSave="{00000000-0000-0000-0000-000000000000}"/>
  <bookViews>
    <workbookView xWindow="-120" yWindow="-120" windowWidth="20730" windowHeight="11760" xr2:uid="{00000000-000D-0000-FFFF-FFFF00000000}"/>
  </bookViews>
  <sheets>
    <sheet name="Calculador de ducto" sheetId="2" r:id="rId1"/>
    <sheet name="Calculos" sheetId="1" state="hidden" r:id="rId2"/>
  </sheets>
  <definedNames>
    <definedName name="_xlnm._FilterDatabase" localSheetId="0" hidden="1">'Calculador de ducto'!$E$20:$G$52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5" i="1" l="1"/>
  <c r="B2" i="1"/>
  <c r="C2" i="1" s="1"/>
  <c r="A2" i="1"/>
  <c r="A6" i="1"/>
  <c r="A7" i="1" s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IR19" i="1"/>
  <c r="IR20" i="1" s="1"/>
  <c r="IR21" i="1"/>
  <c r="IR22" i="1"/>
  <c r="IQ19" i="1"/>
  <c r="IQ20" i="1" s="1"/>
  <c r="IQ21" i="1"/>
  <c r="IQ22" i="1"/>
  <c r="IP19" i="1"/>
  <c r="IP20" i="1" s="1"/>
  <c r="IP21" i="1" s="1"/>
  <c r="IP22" i="1"/>
  <c r="IO19" i="1"/>
  <c r="IO20" i="1" s="1"/>
  <c r="IO21" i="1"/>
  <c r="IO22" i="1" s="1"/>
  <c r="IN19" i="1"/>
  <c r="IN20" i="1" s="1"/>
  <c r="IN21" i="1"/>
  <c r="IN22" i="1" s="1"/>
  <c r="IM19" i="1"/>
  <c r="IM20" i="1" s="1"/>
  <c r="IM21" i="1"/>
  <c r="IM22" i="1"/>
  <c r="IL19" i="1"/>
  <c r="IL20" i="1" s="1"/>
  <c r="IL21" i="1" s="1"/>
  <c r="IL22" i="1"/>
  <c r="IK19" i="1"/>
  <c r="IK20" i="1" s="1"/>
  <c r="IK21" i="1"/>
  <c r="IK22" i="1" s="1"/>
  <c r="IJ19" i="1"/>
  <c r="IJ20" i="1" s="1"/>
  <c r="IJ21" i="1"/>
  <c r="IJ22" i="1"/>
  <c r="II19" i="1"/>
  <c r="II20" i="1" s="1"/>
  <c r="II21" i="1"/>
  <c r="II22" i="1"/>
  <c r="IH19" i="1"/>
  <c r="IH20" i="1" s="1"/>
  <c r="IH21" i="1" s="1"/>
  <c r="IH22" i="1"/>
  <c r="IG19" i="1"/>
  <c r="IG20" i="1" s="1"/>
  <c r="IG21" i="1"/>
  <c r="IG22" i="1" s="1"/>
  <c r="IF19" i="1"/>
  <c r="IF20" i="1" s="1"/>
  <c r="IF21" i="1"/>
  <c r="IF22" i="1" s="1"/>
  <c r="IE19" i="1"/>
  <c r="IE20" i="1" s="1"/>
  <c r="IE21" i="1"/>
  <c r="IE22" i="1" s="1"/>
  <c r="ID19" i="1"/>
  <c r="ID20" i="1" s="1"/>
  <c r="ID21" i="1" s="1"/>
  <c r="ID22" i="1"/>
  <c r="IC19" i="1"/>
  <c r="IC20" i="1" s="1"/>
  <c r="IC21" i="1" s="1"/>
  <c r="IC22" i="1" s="1"/>
  <c r="IB19" i="1"/>
  <c r="IB20" i="1" s="1"/>
  <c r="IB21" i="1"/>
  <c r="IB22" i="1"/>
  <c r="IA19" i="1"/>
  <c r="IA20" i="1" s="1"/>
  <c r="IA21" i="1"/>
  <c r="IA22" i="1"/>
  <c r="HZ19" i="1"/>
  <c r="HZ20" i="1" s="1"/>
  <c r="HZ21" i="1" s="1"/>
  <c r="HZ22" i="1" s="1"/>
  <c r="HY19" i="1"/>
  <c r="HY20" i="1" s="1"/>
  <c r="HY21" i="1"/>
  <c r="HY22" i="1" s="1"/>
  <c r="HX19" i="1"/>
  <c r="HX20" i="1" s="1"/>
  <c r="HX21" i="1" s="1"/>
  <c r="HX22" i="1" s="1"/>
  <c r="HW19" i="1"/>
  <c r="HW20" i="1" s="1"/>
  <c r="HW21" i="1"/>
  <c r="HW22" i="1"/>
  <c r="HV19" i="1"/>
  <c r="HV20" i="1" s="1"/>
  <c r="HV21" i="1" s="1"/>
  <c r="HV22" i="1"/>
  <c r="HU19" i="1"/>
  <c r="HU20" i="1" s="1"/>
  <c r="HU21" i="1"/>
  <c r="HU22" i="1" s="1"/>
  <c r="HT19" i="1"/>
  <c r="HT20" i="1" s="1"/>
  <c r="HT21" i="1"/>
  <c r="HT22" i="1"/>
  <c r="HS19" i="1"/>
  <c r="HS20" i="1" s="1"/>
  <c r="HS21" i="1"/>
  <c r="HS22" i="1"/>
  <c r="HR19" i="1"/>
  <c r="HR20" i="1" s="1"/>
  <c r="HR21" i="1" s="1"/>
  <c r="HR22" i="1"/>
  <c r="HQ19" i="1"/>
  <c r="HQ20" i="1" s="1"/>
  <c r="HQ21" i="1"/>
  <c r="HQ22" i="1" s="1"/>
  <c r="HP19" i="1"/>
  <c r="HP20" i="1" s="1"/>
  <c r="HP21" i="1"/>
  <c r="HP22" i="1" s="1"/>
  <c r="HO19" i="1"/>
  <c r="HO20" i="1" s="1"/>
  <c r="HO21" i="1"/>
  <c r="HO22" i="1"/>
  <c r="HN19" i="1"/>
  <c r="HN20" i="1" s="1"/>
  <c r="HN21" i="1" s="1"/>
  <c r="HN22" i="1"/>
  <c r="HM19" i="1"/>
  <c r="HM20" i="1" s="1"/>
  <c r="HM21" i="1"/>
  <c r="HM22" i="1" s="1"/>
  <c r="HL19" i="1"/>
  <c r="HL20" i="1" s="1"/>
  <c r="HL21" i="1"/>
  <c r="HL22" i="1"/>
  <c r="HK19" i="1"/>
  <c r="HK20" i="1" s="1"/>
  <c r="HK21" i="1"/>
  <c r="HK22" i="1"/>
  <c r="HJ19" i="1"/>
  <c r="HJ20" i="1" s="1"/>
  <c r="HJ21" i="1" s="1"/>
  <c r="HJ22" i="1"/>
  <c r="HI19" i="1"/>
  <c r="HI20" i="1" s="1"/>
  <c r="HI21" i="1"/>
  <c r="HI22" i="1" s="1"/>
  <c r="HH19" i="1"/>
  <c r="HH20" i="1" s="1"/>
  <c r="HH21" i="1"/>
  <c r="HH22" i="1" s="1"/>
  <c r="HG19" i="1"/>
  <c r="HG20" i="1" s="1"/>
  <c r="HG21" i="1"/>
  <c r="HG22" i="1"/>
  <c r="HF19" i="1"/>
  <c r="HF20" i="1" s="1"/>
  <c r="HF21" i="1" s="1"/>
  <c r="HF22" i="1"/>
  <c r="HE19" i="1"/>
  <c r="HE20" i="1" s="1"/>
  <c r="HE21" i="1"/>
  <c r="HE22" i="1" s="1"/>
  <c r="HD19" i="1"/>
  <c r="HD20" i="1" s="1"/>
  <c r="HD21" i="1"/>
  <c r="HD22" i="1"/>
  <c r="HC19" i="1"/>
  <c r="HC20" i="1" s="1"/>
  <c r="HC21" i="1"/>
  <c r="HC22" i="1"/>
  <c r="HB19" i="1"/>
  <c r="HB20" i="1" s="1"/>
  <c r="HB21" i="1" s="1"/>
  <c r="HB22" i="1"/>
  <c r="HA19" i="1"/>
  <c r="HA20" i="1" s="1"/>
  <c r="HA21" i="1"/>
  <c r="HA22" i="1" s="1"/>
  <c r="GZ19" i="1"/>
  <c r="GZ20" i="1" s="1"/>
  <c r="GZ21" i="1"/>
  <c r="GZ22" i="1" s="1"/>
  <c r="GY19" i="1"/>
  <c r="GY20" i="1" s="1"/>
  <c r="GY21" i="1"/>
  <c r="GY22" i="1" s="1"/>
  <c r="GX19" i="1"/>
  <c r="GX20" i="1" s="1"/>
  <c r="GX21" i="1" s="1"/>
  <c r="GX22" i="1"/>
  <c r="GW19" i="1"/>
  <c r="GW20" i="1" s="1"/>
  <c r="GW21" i="1" s="1"/>
  <c r="GW22" i="1" s="1"/>
  <c r="GV19" i="1"/>
  <c r="GV20" i="1" s="1"/>
  <c r="GV21" i="1"/>
  <c r="GV22" i="1"/>
  <c r="GU19" i="1"/>
  <c r="GU20" i="1" s="1"/>
  <c r="GU21" i="1"/>
  <c r="GU22" i="1"/>
  <c r="GT19" i="1"/>
  <c r="GT20" i="1" s="1"/>
  <c r="GT21" i="1" s="1"/>
  <c r="GT22" i="1" s="1"/>
  <c r="GS19" i="1"/>
  <c r="GS20" i="1" s="1"/>
  <c r="GS21" i="1"/>
  <c r="GS22" i="1" s="1"/>
  <c r="GR19" i="1"/>
  <c r="GR20" i="1" s="1"/>
  <c r="GR21" i="1" s="1"/>
  <c r="GR22" i="1" s="1"/>
  <c r="GQ19" i="1"/>
  <c r="GQ20" i="1" s="1"/>
  <c r="GQ21" i="1"/>
  <c r="GQ22" i="1"/>
  <c r="GP19" i="1"/>
  <c r="GP20" i="1" s="1"/>
  <c r="GP21" i="1" s="1"/>
  <c r="GP22" i="1"/>
  <c r="GO19" i="1"/>
  <c r="GO20" i="1" s="1"/>
  <c r="GO21" i="1"/>
  <c r="GO22" i="1" s="1"/>
  <c r="GN19" i="1"/>
  <c r="GN20" i="1" s="1"/>
  <c r="GN21" i="1"/>
  <c r="GN22" i="1"/>
  <c r="GM19" i="1"/>
  <c r="GM20" i="1" s="1"/>
  <c r="GM21" i="1"/>
  <c r="GM22" i="1"/>
  <c r="GL19" i="1"/>
  <c r="GL20" i="1" s="1"/>
  <c r="GL21" i="1" s="1"/>
  <c r="GL22" i="1"/>
  <c r="GK19" i="1"/>
  <c r="GK20" i="1" s="1"/>
  <c r="GK21" i="1"/>
  <c r="GK22" i="1" s="1"/>
  <c r="GJ19" i="1"/>
  <c r="GJ20" i="1" s="1"/>
  <c r="GJ21" i="1"/>
  <c r="GJ22" i="1" s="1"/>
  <c r="GI19" i="1"/>
  <c r="GI20" i="1" s="1"/>
  <c r="GI21" i="1"/>
  <c r="GI22" i="1"/>
  <c r="GH19" i="1"/>
  <c r="GH20" i="1" s="1"/>
  <c r="GH21" i="1" s="1"/>
  <c r="GH22" i="1"/>
  <c r="GG19" i="1"/>
  <c r="GG20" i="1" s="1"/>
  <c r="GG21" i="1"/>
  <c r="GG22" i="1" s="1"/>
  <c r="GF19" i="1"/>
  <c r="GF20" i="1" s="1"/>
  <c r="GF21" i="1"/>
  <c r="GF22" i="1"/>
  <c r="GE19" i="1"/>
  <c r="GE20" i="1" s="1"/>
  <c r="GE21" i="1"/>
  <c r="GE22" i="1"/>
  <c r="GD19" i="1"/>
  <c r="GD20" i="1" s="1"/>
  <c r="GD21" i="1" s="1"/>
  <c r="GD22" i="1"/>
  <c r="GC19" i="1"/>
  <c r="GC20" i="1" s="1"/>
  <c r="GC21" i="1"/>
  <c r="GC22" i="1" s="1"/>
  <c r="GB19" i="1"/>
  <c r="GB20" i="1" s="1"/>
  <c r="GB21" i="1"/>
  <c r="GB22" i="1" s="1"/>
  <c r="GA19" i="1"/>
  <c r="GA20" i="1" s="1"/>
  <c r="GA21" i="1"/>
  <c r="GA22" i="1"/>
  <c r="FZ19" i="1"/>
  <c r="FZ20" i="1" s="1"/>
  <c r="FZ21" i="1" s="1"/>
  <c r="FZ22" i="1"/>
  <c r="FY19" i="1"/>
  <c r="FY20" i="1" s="1"/>
  <c r="FY21" i="1"/>
  <c r="FY22" i="1" s="1"/>
  <c r="FX19" i="1"/>
  <c r="FX20" i="1" s="1"/>
  <c r="FX21" i="1"/>
  <c r="FX22" i="1"/>
  <c r="FW19" i="1"/>
  <c r="FW20" i="1" s="1"/>
  <c r="FW21" i="1"/>
  <c r="FW22" i="1"/>
  <c r="FV19" i="1"/>
  <c r="FV20" i="1" s="1"/>
  <c r="FV21" i="1" s="1"/>
  <c r="FV22" i="1"/>
  <c r="FU19" i="1"/>
  <c r="FU20" i="1" s="1"/>
  <c r="FU21" i="1"/>
  <c r="FU22" i="1" s="1"/>
  <c r="FT19" i="1"/>
  <c r="FT20" i="1" s="1"/>
  <c r="FT21" i="1"/>
  <c r="FT22" i="1" s="1"/>
  <c r="FS19" i="1"/>
  <c r="FS20" i="1" s="1"/>
  <c r="FS21" i="1"/>
  <c r="FS22" i="1" s="1"/>
  <c r="FR19" i="1"/>
  <c r="FR20" i="1" s="1"/>
  <c r="FR21" i="1" s="1"/>
  <c r="FR22" i="1"/>
  <c r="FQ19" i="1"/>
  <c r="FQ20" i="1" s="1"/>
  <c r="FQ21" i="1" s="1"/>
  <c r="FQ22" i="1" s="1"/>
  <c r="FP19" i="1"/>
  <c r="FP20" i="1" s="1"/>
  <c r="FP21" i="1"/>
  <c r="FP22" i="1"/>
  <c r="FO19" i="1"/>
  <c r="FO20" i="1" s="1"/>
  <c r="FO21" i="1"/>
  <c r="FO22" i="1"/>
  <c r="FN19" i="1"/>
  <c r="FN20" i="1" s="1"/>
  <c r="FN21" i="1" s="1"/>
  <c r="FN22" i="1" s="1"/>
  <c r="FM19" i="1"/>
  <c r="FM20" i="1" s="1"/>
  <c r="FM21" i="1"/>
  <c r="FM22" i="1" s="1"/>
  <c r="FL19" i="1"/>
  <c r="FL20" i="1" s="1"/>
  <c r="FL21" i="1" s="1"/>
  <c r="FL22" i="1" s="1"/>
  <c r="FK19" i="1"/>
  <c r="FK20" i="1"/>
  <c r="FK21" i="1"/>
  <c r="FK22" i="1" s="1"/>
  <c r="FJ19" i="1"/>
  <c r="FJ20" i="1"/>
  <c r="FJ21" i="1"/>
  <c r="FJ22" i="1" s="1"/>
  <c r="FI19" i="1"/>
  <c r="FI20" i="1"/>
  <c r="FI21" i="1"/>
  <c r="FI22" i="1" s="1"/>
  <c r="FH19" i="1"/>
  <c r="FH20" i="1"/>
  <c r="FH21" i="1" s="1"/>
  <c r="FH22" i="1" s="1"/>
  <c r="FG19" i="1"/>
  <c r="FG20" i="1"/>
  <c r="FG21" i="1"/>
  <c r="FG22" i="1" s="1"/>
  <c r="FF19" i="1"/>
  <c r="FF20" i="1"/>
  <c r="FF21" i="1"/>
  <c r="FF22" i="1" s="1"/>
  <c r="FE19" i="1"/>
  <c r="FE20" i="1"/>
  <c r="FE21" i="1"/>
  <c r="FE22" i="1" s="1"/>
  <c r="FD19" i="1"/>
  <c r="FD20" i="1"/>
  <c r="FD21" i="1" s="1"/>
  <c r="FD22" i="1" s="1"/>
  <c r="FC19" i="1"/>
  <c r="FC20" i="1"/>
  <c r="FC21" i="1"/>
  <c r="FC22" i="1" s="1"/>
  <c r="FB19" i="1"/>
  <c r="FB20" i="1"/>
  <c r="FB21" i="1"/>
  <c r="FB22" i="1" s="1"/>
  <c r="FA19" i="1"/>
  <c r="FA20" i="1"/>
  <c r="FA21" i="1"/>
  <c r="FA22" i="1" s="1"/>
  <c r="EZ19" i="1"/>
  <c r="EZ20" i="1"/>
  <c r="EZ21" i="1" s="1"/>
  <c r="EZ22" i="1" s="1"/>
  <c r="A8" i="1" l="1"/>
  <c r="H7" i="1"/>
  <c r="H6" i="1"/>
  <c r="D2" i="1"/>
  <c r="B8" i="1" l="1"/>
  <c r="C8" i="1" s="1"/>
  <c r="F2" i="1"/>
  <c r="G2" i="1"/>
  <c r="H2" i="1" s="1"/>
  <c r="B6" i="1"/>
  <c r="C6" i="1" s="1"/>
  <c r="B5" i="1"/>
  <c r="C5" i="1" s="1"/>
  <c r="E2" i="1"/>
  <c r="B7" i="1"/>
  <c r="C7" i="1" s="1"/>
  <c r="A9" i="1"/>
  <c r="H8" i="1"/>
  <c r="I2" i="1" l="1"/>
  <c r="G17" i="2" s="1"/>
  <c r="G16" i="2"/>
  <c r="H9" i="1"/>
  <c r="A10" i="1"/>
  <c r="B9" i="1"/>
  <c r="C9" i="1" s="1"/>
  <c r="D5" i="1"/>
  <c r="G5" i="1" s="1"/>
  <c r="J5" i="1" s="1"/>
  <c r="D8" i="1"/>
  <c r="G8" i="1" s="1"/>
  <c r="J8" i="1" s="1"/>
  <c r="F8" i="1"/>
  <c r="D7" i="1"/>
  <c r="E7" i="1" s="1"/>
  <c r="D6" i="1"/>
  <c r="E6" i="1" s="1"/>
  <c r="F6" i="1" l="1"/>
  <c r="F22" i="2"/>
  <c r="E22" i="2"/>
  <c r="G22" i="2" s="1"/>
  <c r="G7" i="1"/>
  <c r="J7" i="1" s="1"/>
  <c r="E23" i="2"/>
  <c r="G23" i="2" s="1"/>
  <c r="F23" i="2"/>
  <c r="F7" i="1"/>
  <c r="E8" i="1"/>
  <c r="K8" i="1" s="1"/>
  <c r="E5" i="1"/>
  <c r="K5" i="1" s="1"/>
  <c r="G6" i="1"/>
  <c r="J6" i="1" s="1"/>
  <c r="F5" i="1"/>
  <c r="D9" i="1"/>
  <c r="E9" i="1" s="1"/>
  <c r="L6" i="1"/>
  <c r="K6" i="1"/>
  <c r="I6" i="1"/>
  <c r="L7" i="1"/>
  <c r="K7" i="1"/>
  <c r="I7" i="1"/>
  <c r="H10" i="1"/>
  <c r="A11" i="1"/>
  <c r="B10" i="1"/>
  <c r="C10" i="1" s="1"/>
  <c r="I8" i="1" l="1"/>
  <c r="L8" i="1"/>
  <c r="E25" i="2"/>
  <c r="G25" i="2" s="1"/>
  <c r="F25" i="2"/>
  <c r="E24" i="2"/>
  <c r="G24" i="2" s="1"/>
  <c r="F24" i="2"/>
  <c r="I5" i="1"/>
  <c r="F21" i="2"/>
  <c r="E21" i="2"/>
  <c r="G21" i="2" s="1"/>
  <c r="L5" i="1"/>
  <c r="D10" i="1"/>
  <c r="E10" i="1"/>
  <c r="L9" i="1"/>
  <c r="I9" i="1"/>
  <c r="K9" i="1"/>
  <c r="G9" i="1"/>
  <c r="J9" i="1" s="1"/>
  <c r="A12" i="1"/>
  <c r="H11" i="1"/>
  <c r="B11" i="1"/>
  <c r="C11" i="1" s="1"/>
  <c r="F9" i="1"/>
  <c r="F26" i="2" l="1"/>
  <c r="E26" i="2"/>
  <c r="G26" i="2" s="1"/>
  <c r="G10" i="1"/>
  <c r="J10" i="1" s="1"/>
  <c r="F10" i="1"/>
  <c r="D11" i="1"/>
  <c r="F11" i="1" s="1"/>
  <c r="L10" i="1"/>
  <c r="I10" i="1"/>
  <c r="K10" i="1"/>
  <c r="H12" i="1"/>
  <c r="A13" i="1"/>
  <c r="B12" i="1"/>
  <c r="C12" i="1" s="1"/>
  <c r="D12" i="1" l="1"/>
  <c r="F12" i="1" s="1"/>
  <c r="E11" i="1"/>
  <c r="A14" i="1"/>
  <c r="H13" i="1"/>
  <c r="B13" i="1"/>
  <c r="C13" i="1" s="1"/>
  <c r="E12" i="1" l="1"/>
  <c r="E28" i="2"/>
  <c r="G28" i="2" s="1"/>
  <c r="F28" i="2"/>
  <c r="G12" i="1"/>
  <c r="J12" i="1" s="1"/>
  <c r="E27" i="2"/>
  <c r="G27" i="2" s="1"/>
  <c r="F27" i="2"/>
  <c r="G11" i="1"/>
  <c r="J11" i="1" s="1"/>
  <c r="D13" i="1"/>
  <c r="E13" i="1" s="1"/>
  <c r="K12" i="1"/>
  <c r="L12" i="1"/>
  <c r="I12" i="1"/>
  <c r="H14" i="1"/>
  <c r="A15" i="1"/>
  <c r="B14" i="1"/>
  <c r="C14" i="1" s="1"/>
  <c r="K11" i="1"/>
  <c r="I11" i="1"/>
  <c r="L11" i="1"/>
  <c r="G13" i="1" l="1"/>
  <c r="J13" i="1" s="1"/>
  <c r="F13" i="1"/>
  <c r="E29" i="2"/>
  <c r="G29" i="2" s="1"/>
  <c r="F29" i="2"/>
  <c r="D14" i="1"/>
  <c r="F14" i="1" s="1"/>
  <c r="G14" i="1"/>
  <c r="J14" i="1" s="1"/>
  <c r="H15" i="1"/>
  <c r="A16" i="1"/>
  <c r="B15" i="1"/>
  <c r="C15" i="1" s="1"/>
  <c r="I13" i="1"/>
  <c r="L13" i="1"/>
  <c r="K13" i="1"/>
  <c r="E14" i="1" l="1"/>
  <c r="I14" i="1" s="1"/>
  <c r="D15" i="1"/>
  <c r="F15" i="1" s="1"/>
  <c r="K14" i="1"/>
  <c r="A17" i="1"/>
  <c r="H16" i="1"/>
  <c r="B16" i="1"/>
  <c r="C16" i="1" s="1"/>
  <c r="L14" i="1" l="1"/>
  <c r="F30" i="2"/>
  <c r="E30" i="2"/>
  <c r="G30" i="2" s="1"/>
  <c r="D16" i="1"/>
  <c r="F16" i="1" s="1"/>
  <c r="G15" i="1"/>
  <c r="J15" i="1" s="1"/>
  <c r="E15" i="1"/>
  <c r="A18" i="1"/>
  <c r="H17" i="1"/>
  <c r="B17" i="1"/>
  <c r="C17" i="1" s="1"/>
  <c r="F31" i="2" l="1"/>
  <c r="E31" i="2"/>
  <c r="G31" i="2" s="1"/>
  <c r="E16" i="1"/>
  <c r="H18" i="1"/>
  <c r="A19" i="1"/>
  <c r="B18" i="1"/>
  <c r="C18" i="1" s="1"/>
  <c r="K16" i="1"/>
  <c r="L15" i="1"/>
  <c r="I15" i="1"/>
  <c r="K15" i="1"/>
  <c r="G16" i="1"/>
  <c r="J16" i="1" s="1"/>
  <c r="D17" i="1"/>
  <c r="G17" i="1" s="1"/>
  <c r="J17" i="1" s="1"/>
  <c r="E17" i="1" l="1"/>
  <c r="I16" i="1"/>
  <c r="E32" i="2"/>
  <c r="G32" i="2" s="1"/>
  <c r="F32" i="2"/>
  <c r="E33" i="2"/>
  <c r="G33" i="2" s="1"/>
  <c r="F33" i="2"/>
  <c r="L16" i="1"/>
  <c r="F17" i="1"/>
  <c r="D18" i="1"/>
  <c r="G18" i="1" s="1"/>
  <c r="J18" i="1" s="1"/>
  <c r="H19" i="1"/>
  <c r="A20" i="1"/>
  <c r="B19" i="1"/>
  <c r="C19" i="1" s="1"/>
  <c r="K17" i="1"/>
  <c r="L17" i="1"/>
  <c r="I17" i="1"/>
  <c r="F18" i="1" l="1"/>
  <c r="E18" i="1"/>
  <c r="I18" i="1" s="1"/>
  <c r="D19" i="1"/>
  <c r="G19" i="1" s="1"/>
  <c r="J19" i="1" s="1"/>
  <c r="F19" i="1"/>
  <c r="L18" i="1"/>
  <c r="K18" i="1"/>
  <c r="A21" i="1"/>
  <c r="H20" i="1"/>
  <c r="B20" i="1"/>
  <c r="C20" i="1" s="1"/>
  <c r="E34" i="2" l="1"/>
  <c r="G34" i="2" s="1"/>
  <c r="F34" i="2"/>
  <c r="E19" i="1"/>
  <c r="D20" i="1"/>
  <c r="F20" i="1" s="1"/>
  <c r="H21" i="1"/>
  <c r="A22" i="1"/>
  <c r="B21" i="1"/>
  <c r="C21" i="1" s="1"/>
  <c r="I19" i="1"/>
  <c r="K19" i="1"/>
  <c r="L19" i="1"/>
  <c r="F35" i="2" l="1"/>
  <c r="E35" i="2"/>
  <c r="G35" i="2" s="1"/>
  <c r="D21" i="1"/>
  <c r="E21" i="1" s="1"/>
  <c r="G20" i="1"/>
  <c r="J20" i="1" s="1"/>
  <c r="E20" i="1"/>
  <c r="H22" i="1"/>
  <c r="A23" i="1"/>
  <c r="B22" i="1"/>
  <c r="C22" i="1" s="1"/>
  <c r="E37" i="2" l="1"/>
  <c r="G37" i="2" s="1"/>
  <c r="F37" i="2"/>
  <c r="E36" i="2"/>
  <c r="G36" i="2" s="1"/>
  <c r="F36" i="2"/>
  <c r="D22" i="1"/>
  <c r="E22" i="1" s="1"/>
  <c r="F22" i="1"/>
  <c r="K21" i="1"/>
  <c r="I21" i="1"/>
  <c r="L21" i="1"/>
  <c r="H23" i="1"/>
  <c r="A24" i="1"/>
  <c r="B23" i="1"/>
  <c r="C23" i="1" s="1"/>
  <c r="F21" i="1"/>
  <c r="K20" i="1"/>
  <c r="I20" i="1"/>
  <c r="L20" i="1"/>
  <c r="G21" i="1"/>
  <c r="J21" i="1" s="1"/>
  <c r="E38" i="2" l="1"/>
  <c r="G38" i="2" s="1"/>
  <c r="F38" i="2"/>
  <c r="G22" i="1"/>
  <c r="J22" i="1" s="1"/>
  <c r="D23" i="1"/>
  <c r="G23" i="1" s="1"/>
  <c r="J23" i="1" s="1"/>
  <c r="I22" i="1"/>
  <c r="L22" i="1"/>
  <c r="K22" i="1"/>
  <c r="H24" i="1"/>
  <c r="A25" i="1"/>
  <c r="B24" i="1"/>
  <c r="C24" i="1" s="1"/>
  <c r="D24" i="1" l="1"/>
  <c r="F24" i="1" s="1"/>
  <c r="E23" i="1"/>
  <c r="F23" i="1"/>
  <c r="A26" i="1"/>
  <c r="H25" i="1"/>
  <c r="B25" i="1"/>
  <c r="C25" i="1" s="1"/>
  <c r="E39" i="2" l="1"/>
  <c r="G39" i="2" s="1"/>
  <c r="F39" i="2"/>
  <c r="G24" i="1"/>
  <c r="J24" i="1" s="1"/>
  <c r="E24" i="1"/>
  <c r="D25" i="1"/>
  <c r="G25" i="1" s="1"/>
  <c r="J25" i="1" s="1"/>
  <c r="H26" i="1"/>
  <c r="A27" i="1"/>
  <c r="B26" i="1"/>
  <c r="C26" i="1" s="1"/>
  <c r="K23" i="1"/>
  <c r="L23" i="1"/>
  <c r="I23" i="1"/>
  <c r="E25" i="1" l="1"/>
  <c r="F40" i="2"/>
  <c r="E40" i="2"/>
  <c r="G40" i="2" s="1"/>
  <c r="F25" i="1"/>
  <c r="K24" i="1"/>
  <c r="L24" i="1"/>
  <c r="E41" i="2"/>
  <c r="G41" i="2" s="1"/>
  <c r="F41" i="2"/>
  <c r="I24" i="1"/>
  <c r="D26" i="1"/>
  <c r="F26" i="1" s="1"/>
  <c r="E26" i="1"/>
  <c r="G26" i="1"/>
  <c r="J26" i="1" s="1"/>
  <c r="L25" i="1"/>
  <c r="I25" i="1"/>
  <c r="K25" i="1"/>
  <c r="A28" i="1"/>
  <c r="H27" i="1"/>
  <c r="B27" i="1"/>
  <c r="C27" i="1" s="1"/>
  <c r="F42" i="2" l="1"/>
  <c r="E42" i="2"/>
  <c r="G42" i="2" s="1"/>
  <c r="D27" i="1"/>
  <c r="G27" i="1" s="1"/>
  <c r="J27" i="1" s="1"/>
  <c r="H28" i="1"/>
  <c r="A29" i="1"/>
  <c r="B28" i="1"/>
  <c r="C28" i="1" s="1"/>
  <c r="L26" i="1"/>
  <c r="K26" i="1"/>
  <c r="I26" i="1"/>
  <c r="E27" i="1" l="1"/>
  <c r="F27" i="1"/>
  <c r="D28" i="1"/>
  <c r="G28" i="1" s="1"/>
  <c r="J28" i="1" s="1"/>
  <c r="F28" i="1"/>
  <c r="H29" i="1"/>
  <c r="A30" i="1"/>
  <c r="B29" i="1"/>
  <c r="C29" i="1" s="1"/>
  <c r="I27" i="1"/>
  <c r="K27" i="1"/>
  <c r="E28" i="1" l="1"/>
  <c r="L28" i="1" s="1"/>
  <c r="F44" i="2"/>
  <c r="E44" i="2"/>
  <c r="G44" i="2" s="1"/>
  <c r="L27" i="1"/>
  <c r="E43" i="2"/>
  <c r="G43" i="2" s="1"/>
  <c r="F43" i="2"/>
  <c r="D29" i="1"/>
  <c r="E29" i="1" s="1"/>
  <c r="A31" i="1"/>
  <c r="H30" i="1"/>
  <c r="B30" i="1"/>
  <c r="C30" i="1" s="1"/>
  <c r="K28" i="1"/>
  <c r="I28" i="1" l="1"/>
  <c r="G29" i="1"/>
  <c r="J29" i="1" s="1"/>
  <c r="F29" i="1"/>
  <c r="F45" i="2"/>
  <c r="E45" i="2"/>
  <c r="G45" i="2" s="1"/>
  <c r="D30" i="1"/>
  <c r="F30" i="1" s="1"/>
  <c r="L29" i="1"/>
  <c r="K29" i="1"/>
  <c r="I29" i="1"/>
  <c r="H31" i="1"/>
  <c r="A32" i="1"/>
  <c r="B31" i="1"/>
  <c r="C31" i="1" s="1"/>
  <c r="D31" i="1" l="1"/>
  <c r="E31" i="1" s="1"/>
  <c r="E30" i="1"/>
  <c r="G30" i="1"/>
  <c r="J30" i="1" s="1"/>
  <c r="H32" i="1"/>
  <c r="A33" i="1"/>
  <c r="B32" i="1"/>
  <c r="C32" i="1" s="1"/>
  <c r="E46" i="2" l="1"/>
  <c r="G46" i="2" s="1"/>
  <c r="F46" i="2"/>
  <c r="F31" i="1"/>
  <c r="F47" i="2"/>
  <c r="E47" i="2"/>
  <c r="G47" i="2" s="1"/>
  <c r="K31" i="1"/>
  <c r="I31" i="1"/>
  <c r="L31" i="1"/>
  <c r="E32" i="1"/>
  <c r="D32" i="1"/>
  <c r="G32" i="1" s="1"/>
  <c r="J32" i="1" s="1"/>
  <c r="G31" i="1"/>
  <c r="J31" i="1" s="1"/>
  <c r="A34" i="1"/>
  <c r="H33" i="1"/>
  <c r="B33" i="1"/>
  <c r="C33" i="1" s="1"/>
  <c r="K30" i="1"/>
  <c r="I30" i="1"/>
  <c r="L30" i="1"/>
  <c r="F48" i="2" l="1"/>
  <c r="E48" i="2"/>
  <c r="G48" i="2" s="1"/>
  <c r="D33" i="1"/>
  <c r="G33" i="1" s="1"/>
  <c r="J33" i="1" s="1"/>
  <c r="K32" i="1"/>
  <c r="L32" i="1"/>
  <c r="I32" i="1"/>
  <c r="F32" i="1"/>
  <c r="H34" i="1"/>
  <c r="A35" i="1"/>
  <c r="B34" i="1"/>
  <c r="C34" i="1" s="1"/>
  <c r="F33" i="1" l="1"/>
  <c r="E33" i="1"/>
  <c r="I33" i="1" s="1"/>
  <c r="D34" i="1"/>
  <c r="F34" i="1" s="1"/>
  <c r="H35" i="1"/>
  <c r="A36" i="1"/>
  <c r="B35" i="1"/>
  <c r="C35" i="1" s="1"/>
  <c r="K33" i="1" l="1"/>
  <c r="L33" i="1"/>
  <c r="E49" i="2"/>
  <c r="G49" i="2" s="1"/>
  <c r="F49" i="2"/>
  <c r="D35" i="1"/>
  <c r="E35" i="1" s="1"/>
  <c r="E34" i="1"/>
  <c r="H36" i="1"/>
  <c r="B36" i="1"/>
  <c r="C36" i="1" s="1"/>
  <c r="G34" i="1"/>
  <c r="J34" i="1" s="1"/>
  <c r="E51" i="2" l="1"/>
  <c r="G51" i="2" s="1"/>
  <c r="F51" i="2"/>
  <c r="E50" i="2"/>
  <c r="G50" i="2" s="1"/>
  <c r="F50" i="2"/>
  <c r="D36" i="1"/>
  <c r="F36" i="1" s="1"/>
  <c r="K35" i="1"/>
  <c r="I35" i="1"/>
  <c r="L35" i="1"/>
  <c r="F35" i="1"/>
  <c r="G35" i="1"/>
  <c r="J35" i="1" s="1"/>
  <c r="K34" i="1"/>
  <c r="L34" i="1"/>
  <c r="I34" i="1"/>
  <c r="E36" i="1" l="1"/>
  <c r="K36" i="1" s="1"/>
  <c r="G36" i="1"/>
  <c r="J36" i="1" s="1"/>
  <c r="I36" i="1" l="1"/>
  <c r="L36" i="1"/>
  <c r="E52" i="2"/>
  <c r="G52" i="2" s="1"/>
  <c r="F5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F12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Ingresar la fricción, recomendado:  
Suministro = 0.1
Retorno = 0.15 </t>
        </r>
      </text>
    </comment>
    <comment ref="F14" authorId="0" shapeId="0" xr:uid="{00000000-0006-0000-0000-000002000000}">
      <text>
        <r>
          <rPr>
            <sz val="9"/>
            <color indexed="81"/>
            <rFont val="Tahoma"/>
            <family val="2"/>
          </rPr>
          <t>Seleccione de la opción desplegable: 
Baja presión menor o igual a 2.5" H</t>
        </r>
        <r>
          <rPr>
            <vertAlign val="subscript"/>
            <sz val="9"/>
            <color indexed="81"/>
            <rFont val="Tahoma"/>
            <family val="2"/>
          </rPr>
          <t>2</t>
        </r>
        <r>
          <rPr>
            <sz val="9"/>
            <color indexed="81"/>
            <rFont val="Tahoma"/>
            <family val="2"/>
          </rPr>
          <t>O
Alta presión mayor a 2.5" H</t>
        </r>
        <r>
          <rPr>
            <vertAlign val="subscript"/>
            <sz val="9"/>
            <color indexed="81"/>
            <rFont val="Tahoma"/>
            <family val="2"/>
          </rPr>
          <t>2</t>
        </r>
        <r>
          <rPr>
            <sz val="9"/>
            <color indexed="81"/>
            <rFont val="Tahoma"/>
            <family val="2"/>
          </rPr>
          <t>O</t>
        </r>
      </text>
    </comment>
  </commentList>
</comments>
</file>

<file path=xl/sharedStrings.xml><?xml version="1.0" encoding="utf-8"?>
<sst xmlns="http://schemas.openxmlformats.org/spreadsheetml/2006/main" count="39" uniqueCount="38">
  <si>
    <t>FRICCION</t>
  </si>
  <si>
    <t>ANCHO</t>
  </si>
  <si>
    <t>REPETIR</t>
  </si>
  <si>
    <t>Nit: 830094781-8</t>
  </si>
  <si>
    <t xml:space="preserve">Dirección: Calle 11 sur No 26 - 65 </t>
  </si>
  <si>
    <t>CAUDAL (CFM)</t>
  </si>
  <si>
    <t>CAUDAL
(CFM)</t>
  </si>
  <si>
    <t>VELOCIDAD
(FPM)</t>
  </si>
  <si>
    <t>AREA
(PUL^2)</t>
  </si>
  <si>
    <t>DIAM
(PUL)</t>
  </si>
  <si>
    <t>ALTO
(PUL)</t>
  </si>
  <si>
    <t>ANCHO
(PUL)</t>
  </si>
  <si>
    <t>ANCHO PAR
(PUL)</t>
  </si>
  <si>
    <t>AREA ENCIMA
(PUL^2)</t>
  </si>
  <si>
    <t>AREA DEBAJO
(PUL^2)</t>
  </si>
  <si>
    <t>AREA 
(PUL^2)</t>
  </si>
  <si>
    <r>
      <t xml:space="preserve">AREA 
(PUL^2)
</t>
    </r>
    <r>
      <rPr>
        <sz val="10"/>
        <rFont val="Arial"/>
        <family val="2"/>
      </rPr>
      <t>ancho par</t>
    </r>
  </si>
  <si>
    <t>ALTO * 
25.4</t>
  </si>
  <si>
    <t>ANCHO PAR * 25.4</t>
  </si>
  <si>
    <t>VERIFICACIÓN</t>
  </si>
  <si>
    <t>ANCHO 
(PULG)</t>
  </si>
  <si>
    <t>ALTO 
(PULG)</t>
  </si>
  <si>
    <t>DIAM RED.
(PUL)</t>
  </si>
  <si>
    <t>DIAMETRO DUCTO CIRCULAR (PULG)</t>
  </si>
  <si>
    <t xml:space="preserve">CALIBRE LÁMINA </t>
  </si>
  <si>
    <t>CALIBRE DE LA
LÁMINA</t>
  </si>
  <si>
    <t>CALIBRE DE LA LÁMINA PARA DUCTO CIRCULAR</t>
  </si>
  <si>
    <r>
      <t xml:space="preserve">FRICCION </t>
    </r>
    <r>
      <rPr>
        <sz val="8"/>
        <rFont val="Arial"/>
        <family val="2"/>
      </rPr>
      <t>(Pulg de agua por 100 pie de longitud de ducto)</t>
    </r>
  </si>
  <si>
    <t xml:space="preserve">PRESIÓN </t>
  </si>
  <si>
    <t xml:space="preserve">Alta presión </t>
  </si>
  <si>
    <t xml:space="preserve">Baja presión </t>
  </si>
  <si>
    <t>CALIBRE LÁMINA ALTA PRESION</t>
  </si>
  <si>
    <t>CALIBRE LÁMINA BAJA PRESION</t>
  </si>
  <si>
    <t>POSIBLES COMBINACIONES DE DUCTO RECTANGULAR EN TDF</t>
  </si>
  <si>
    <t>Tel: (1) 407 66 05 / 361 07 52 / 408 39 58 / 408 3977 / 409 17 84  / 300 216 50 73</t>
  </si>
  <si>
    <t>Diligencie únicamente las casillas en blanco            y revise los resultados que arroja el calculador</t>
  </si>
  <si>
    <r>
      <rPr>
        <b/>
        <sz val="12"/>
        <rFont val="Arial"/>
        <family val="2"/>
      </rPr>
      <t xml:space="preserve">CALCULADOR DEL TAMAÑO DEL DUCTO REDONDO Y/O RECTANGULAR </t>
    </r>
    <r>
      <rPr>
        <sz val="12"/>
        <rFont val="Arial"/>
        <family val="2"/>
      </rPr>
      <t xml:space="preserve">
</t>
    </r>
    <r>
      <rPr>
        <sz val="10"/>
        <rFont val="Arial"/>
        <family val="2"/>
      </rPr>
      <t>(Bajo la norma SMACNA, calibre de lámina ACESCO o CORPACERO)</t>
    </r>
  </si>
  <si>
    <t>Correos: ventaseingenieria@proairecolombia.com 
produccionductos@proairecolombia.com
info@proairecolombia.com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</si>
</sst>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11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sz val="9"/>
      <color indexed="81"/>
      <name val="Tahoma"/>
      <family val="2"/>
    </font>
    <font>
      <b/>
      <sz val="12"/>
      <name val="Arial"/>
      <family val="2"/>
    </font>
    <font>
      <sz val="12"/>
      <name val="Arial"/>
      <family val="2"/>
    </font>
    <font>
      <sz val="8"/>
      <name val="Arial"/>
      <family val="2"/>
    </font>
    <font>
      <vertAlign val="subscript"/>
      <sz val="9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E7EEF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0" tint="-0.14993743705557422"/>
      </bottom>
      <diagonal/>
    </border>
    <border>
      <left/>
      <right/>
      <top/>
      <bottom style="thin">
        <color theme="0" tint="-0.14993743705557422"/>
      </bottom>
      <diagonal/>
    </border>
    <border>
      <left/>
      <right style="thin">
        <color theme="0" tint="-0.14993743705557422"/>
      </right>
      <top/>
      <bottom style="thin">
        <color theme="0" tint="-0.149937437055574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</borders>
  <cellStyleXfs count="1">
    <xf numFmtId="0" fontId="0" fillId="0" borderId="0"/>
  </cellStyleXfs>
  <cellXfs count="62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1" fontId="1" fillId="2" borderId="2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0" fontId="0" fillId="0" borderId="0" xfId="0" applyAlignment="1" applyProtection="1">
      <alignment vertical="center"/>
    </xf>
    <xf numFmtId="0" fontId="0" fillId="0" borderId="0" xfId="0" applyProtection="1"/>
    <xf numFmtId="0" fontId="0" fillId="0" borderId="0" xfId="0" applyFill="1" applyAlignment="1" applyProtection="1">
      <alignment vertical="center"/>
    </xf>
    <xf numFmtId="0" fontId="0" fillId="3" borderId="3" xfId="0" applyFill="1" applyBorder="1" applyAlignment="1" applyProtection="1">
      <alignment vertical="center"/>
    </xf>
    <xf numFmtId="0" fontId="0" fillId="3" borderId="4" xfId="0" applyFill="1" applyBorder="1" applyAlignment="1" applyProtection="1">
      <alignment vertical="center"/>
    </xf>
    <xf numFmtId="0" fontId="0" fillId="3" borderId="5" xfId="0" applyFill="1" applyBorder="1" applyAlignment="1" applyProtection="1">
      <alignment vertical="center"/>
    </xf>
    <xf numFmtId="0" fontId="0" fillId="3" borderId="6" xfId="0" applyFill="1" applyBorder="1" applyAlignment="1" applyProtection="1">
      <alignment vertical="center"/>
    </xf>
    <xf numFmtId="0" fontId="0" fillId="3" borderId="0" xfId="0" applyFill="1" applyBorder="1" applyAlignment="1" applyProtection="1">
      <alignment vertical="center"/>
    </xf>
    <xf numFmtId="0" fontId="0" fillId="3" borderId="7" xfId="0" applyFill="1" applyBorder="1" applyAlignment="1" applyProtection="1">
      <alignment vertical="center"/>
    </xf>
    <xf numFmtId="0" fontId="4" fillId="3" borderId="7" xfId="0" applyFont="1" applyFill="1" applyBorder="1" applyAlignment="1" applyProtection="1">
      <alignment horizontal="center" vertical="center" wrapText="1"/>
    </xf>
    <xf numFmtId="0" fontId="5" fillId="3" borderId="7" xfId="0" applyFont="1" applyFill="1" applyBorder="1" applyAlignment="1" applyProtection="1">
      <alignment horizontal="center" vertical="center" wrapText="1"/>
    </xf>
    <xf numFmtId="0" fontId="1" fillId="3" borderId="7" xfId="0" applyFont="1" applyFill="1" applyBorder="1" applyAlignment="1" applyProtection="1">
      <alignment horizontal="center" vertical="center"/>
    </xf>
    <xf numFmtId="0" fontId="7" fillId="3" borderId="7" xfId="0" applyFont="1" applyFill="1" applyBorder="1" applyAlignment="1" applyProtection="1">
      <alignment horizontal="center" vertical="center"/>
    </xf>
    <xf numFmtId="0" fontId="6" fillId="3" borderId="7" xfId="0" applyFont="1" applyFill="1" applyBorder="1" applyAlignment="1" applyProtection="1">
      <alignment horizontal="center" vertical="center"/>
    </xf>
    <xf numFmtId="0" fontId="1" fillId="3" borderId="0" xfId="0" applyFont="1" applyFill="1" applyBorder="1" applyAlignment="1" applyProtection="1">
      <alignment horizontal="center" vertical="center"/>
    </xf>
    <xf numFmtId="0" fontId="0" fillId="3" borderId="8" xfId="0" applyFill="1" applyBorder="1" applyAlignment="1" applyProtection="1">
      <alignment vertical="center"/>
    </xf>
    <xf numFmtId="0" fontId="0" fillId="3" borderId="9" xfId="0" applyFill="1" applyBorder="1" applyAlignment="1" applyProtection="1">
      <alignment vertical="center"/>
    </xf>
    <xf numFmtId="0" fontId="0" fillId="3" borderId="10" xfId="0" applyFill="1" applyBorder="1" applyAlignment="1" applyProtection="1">
      <alignment vertical="center"/>
    </xf>
    <xf numFmtId="0" fontId="5" fillId="3" borderId="0" xfId="0" applyFont="1" applyFill="1" applyBorder="1" applyAlignment="1" applyProtection="1">
      <alignment horizontal="center" vertical="center" wrapText="1"/>
    </xf>
    <xf numFmtId="0" fontId="1" fillId="3" borderId="0" xfId="0" applyFont="1" applyFill="1" applyBorder="1" applyAlignment="1" applyProtection="1">
      <alignment vertical="center"/>
    </xf>
    <xf numFmtId="0" fontId="1" fillId="6" borderId="1" xfId="0" applyFont="1" applyFill="1" applyBorder="1" applyAlignment="1" applyProtection="1">
      <alignment horizontal="center" vertical="center" wrapText="1"/>
    </xf>
    <xf numFmtId="0" fontId="11" fillId="4" borderId="1" xfId="0" applyFont="1" applyFill="1" applyBorder="1" applyAlignment="1" applyProtection="1">
      <alignment horizontal="center" vertical="center"/>
    </xf>
    <xf numFmtId="1" fontId="11" fillId="4" borderId="1" xfId="0" applyNumberFormat="1" applyFont="1" applyFill="1" applyBorder="1" applyAlignment="1" applyProtection="1">
      <alignment horizontal="center" vertical="center"/>
    </xf>
    <xf numFmtId="0" fontId="11" fillId="3" borderId="16" xfId="0" applyFont="1" applyFill="1" applyBorder="1" applyAlignment="1" applyProtection="1">
      <alignment horizontal="center" vertical="center"/>
    </xf>
    <xf numFmtId="0" fontId="11" fillId="3" borderId="17" xfId="0" applyFont="1" applyFill="1" applyBorder="1" applyAlignment="1" applyProtection="1">
      <alignment horizontal="center" vertical="center"/>
    </xf>
    <xf numFmtId="0" fontId="1" fillId="3" borderId="0" xfId="0" applyFont="1" applyFill="1" applyBorder="1" applyAlignment="1" applyProtection="1">
      <alignment vertical="center" wrapText="1"/>
    </xf>
    <xf numFmtId="0" fontId="1" fillId="0" borderId="0" xfId="0" applyFont="1" applyAlignment="1">
      <alignment horizontal="center" vertical="center"/>
    </xf>
    <xf numFmtId="0" fontId="11" fillId="3" borderId="2" xfId="0" applyFont="1" applyFill="1" applyBorder="1" applyAlignment="1" applyProtection="1">
      <alignment horizontal="center" vertical="center"/>
    </xf>
    <xf numFmtId="0" fontId="11" fillId="3" borderId="18" xfId="0" applyFont="1" applyFill="1" applyBorder="1" applyAlignment="1" applyProtection="1">
      <alignment horizontal="center" vertical="center"/>
    </xf>
    <xf numFmtId="0" fontId="11" fillId="3" borderId="13" xfId="0" applyFont="1" applyFill="1" applyBorder="1" applyAlignment="1" applyProtection="1">
      <alignment horizontal="center" vertical="center"/>
    </xf>
    <xf numFmtId="0" fontId="1" fillId="6" borderId="2" xfId="0" applyFont="1" applyFill="1" applyBorder="1" applyAlignment="1" applyProtection="1">
      <alignment horizontal="center" vertical="center" wrapText="1"/>
    </xf>
    <xf numFmtId="0" fontId="1" fillId="3" borderId="6" xfId="0" applyFont="1" applyFill="1" applyBorder="1" applyAlignment="1" applyProtection="1">
      <alignment horizontal="center" vertical="center" wrapText="1"/>
    </xf>
    <xf numFmtId="0" fontId="0" fillId="3" borderId="19" xfId="0" applyFill="1" applyBorder="1" applyAlignment="1" applyProtection="1">
      <alignment vertical="center"/>
    </xf>
    <xf numFmtId="0" fontId="8" fillId="5" borderId="11" xfId="0" applyFont="1" applyFill="1" applyBorder="1" applyAlignment="1" applyProtection="1">
      <alignment horizontal="center" vertical="center" wrapText="1"/>
    </xf>
    <xf numFmtId="0" fontId="8" fillId="5" borderId="15" xfId="0" applyFont="1" applyFill="1" applyBorder="1" applyAlignment="1" applyProtection="1">
      <alignment horizontal="center" vertical="center" wrapText="1"/>
    </xf>
    <xf numFmtId="0" fontId="8" fillId="5" borderId="12" xfId="0" applyFont="1" applyFill="1" applyBorder="1" applyAlignment="1" applyProtection="1">
      <alignment horizontal="center" vertical="center" wrapText="1"/>
    </xf>
    <xf numFmtId="0" fontId="3" fillId="3" borderId="0" xfId="0" applyFont="1" applyFill="1" applyBorder="1" applyAlignment="1" applyProtection="1">
      <alignment horizontal="center" vertical="center" wrapText="1"/>
    </xf>
    <xf numFmtId="0" fontId="11" fillId="7" borderId="1" xfId="0" applyFont="1" applyFill="1" applyBorder="1" applyAlignment="1" applyProtection="1">
      <alignment horizontal="center" vertical="center"/>
      <protection locked="0"/>
    </xf>
    <xf numFmtId="0" fontId="1" fillId="3" borderId="6" xfId="0" applyFont="1" applyFill="1" applyBorder="1" applyAlignment="1" applyProtection="1">
      <alignment horizontal="center" vertical="center" wrapText="1"/>
    </xf>
    <xf numFmtId="0" fontId="1" fillId="3" borderId="0" xfId="0" applyFont="1" applyFill="1" applyBorder="1" applyAlignment="1" applyProtection="1">
      <alignment horizontal="center" vertical="center"/>
    </xf>
    <xf numFmtId="0" fontId="1" fillId="3" borderId="7" xfId="0" applyFont="1" applyFill="1" applyBorder="1" applyAlignment="1" applyProtection="1">
      <alignment horizontal="center" vertical="center"/>
    </xf>
    <xf numFmtId="0" fontId="2" fillId="3" borderId="6" xfId="0" applyFont="1" applyFill="1" applyBorder="1" applyAlignment="1" applyProtection="1">
      <alignment horizontal="center" vertical="center" wrapText="1"/>
    </xf>
    <xf numFmtId="0" fontId="2" fillId="3" borderId="0" xfId="0" applyFont="1" applyFill="1" applyBorder="1" applyAlignment="1" applyProtection="1">
      <alignment horizontal="center" vertical="center" wrapText="1"/>
    </xf>
    <xf numFmtId="0" fontId="2" fillId="3" borderId="7" xfId="0" applyFont="1" applyFill="1" applyBorder="1" applyAlignment="1" applyProtection="1">
      <alignment horizontal="center" vertical="center" wrapText="1"/>
    </xf>
    <xf numFmtId="0" fontId="5" fillId="3" borderId="0" xfId="0" applyFont="1" applyFill="1" applyBorder="1" applyAlignment="1" applyProtection="1">
      <alignment horizontal="center" vertical="center" wrapText="1"/>
    </xf>
    <xf numFmtId="0" fontId="9" fillId="5" borderId="13" xfId="0" applyFont="1" applyFill="1" applyBorder="1" applyAlignment="1" applyProtection="1">
      <alignment horizontal="center" vertical="center" wrapText="1"/>
    </xf>
    <xf numFmtId="0" fontId="9" fillId="5" borderId="14" xfId="0" applyFont="1" applyFill="1" applyBorder="1" applyAlignment="1" applyProtection="1">
      <alignment horizontal="center" vertical="center" wrapText="1"/>
    </xf>
    <xf numFmtId="0" fontId="9" fillId="5" borderId="11" xfId="0" applyFont="1" applyFill="1" applyBorder="1" applyAlignment="1" applyProtection="1">
      <alignment horizontal="center" vertical="center" wrapText="1"/>
    </xf>
    <xf numFmtId="0" fontId="9" fillId="5" borderId="12" xfId="0" applyFont="1" applyFill="1" applyBorder="1" applyAlignment="1" applyProtection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38103</xdr:colOff>
      <xdr:row>2</xdr:row>
      <xdr:rowOff>19050</xdr:rowOff>
    </xdr:from>
    <xdr:to>
      <xdr:col>11</xdr:col>
      <xdr:colOff>66672</xdr:colOff>
      <xdr:row>8</xdr:row>
      <xdr:rowOff>55440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11849103" y="819150"/>
          <a:ext cx="1676394" cy="1617540"/>
          <a:chOff x="10822874" y="66675"/>
          <a:chExt cx="1654352" cy="1623984"/>
        </a:xfrm>
      </xdr:grpSpPr>
      <xdr:sp macro="" textlink="">
        <xdr:nvSpPr>
          <xdr:cNvPr id="6" name="Rectángulo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 bwMode="auto">
          <a:xfrm>
            <a:off x="10831170" y="66675"/>
            <a:ext cx="1608480" cy="1609725"/>
          </a:xfrm>
          <a:prstGeom prst="rect">
            <a:avLst/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pic>
        <xdr:nvPicPr>
          <xdr:cNvPr id="1915" name="Imagen 3">
            <a:extLst>
              <a:ext uri="{FF2B5EF4-FFF2-40B4-BE49-F238E27FC236}">
                <a16:creationId xmlns:a16="http://schemas.microsoft.com/office/drawing/2014/main" id="{00000000-0008-0000-0000-00007B07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4680" t="19538" r="5288" b="23529"/>
          <a:stretch/>
        </xdr:blipFill>
        <xdr:spPr bwMode="auto">
          <a:xfrm>
            <a:off x="10822874" y="168043"/>
            <a:ext cx="1654352" cy="134645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 txBox="1"/>
        </xdr:nvSpPr>
        <xdr:spPr bwMode="auto">
          <a:xfrm>
            <a:off x="11171699" y="1360320"/>
            <a:ext cx="930964" cy="3303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spAutoFit/>
          </a:bodyPr>
          <a:lstStyle/>
          <a:p>
            <a:pPr algn="ctr"/>
            <a:r>
              <a:rPr lang="es-CO" sz="800">
                <a:latin typeface="Arial" panose="020B0604020202020204" pitchFamily="34" charset="0"/>
                <a:cs typeface="Arial" panose="020B0604020202020204" pitchFamily="34" charset="0"/>
              </a:rPr>
              <a:t>Esquineros y </a:t>
            </a:r>
          </a:p>
          <a:p>
            <a:pPr algn="ctr"/>
            <a:r>
              <a:rPr lang="es-CO" sz="800">
                <a:latin typeface="Arial" panose="020B0604020202020204" pitchFamily="34" charset="0"/>
                <a:cs typeface="Arial" panose="020B0604020202020204" pitchFamily="34" charset="0"/>
              </a:rPr>
              <a:t>otros accesorios</a:t>
            </a:r>
          </a:p>
        </xdr:txBody>
      </xdr:sp>
      <xdr:pic>
        <xdr:nvPicPr>
          <xdr:cNvPr id="1917" name="Imagen 3">
            <a:extLst>
              <a:ext uri="{FF2B5EF4-FFF2-40B4-BE49-F238E27FC236}">
                <a16:creationId xmlns:a16="http://schemas.microsoft.com/office/drawing/2014/main" id="{00000000-0008-0000-0000-00007D07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12039585" y="1543050"/>
            <a:ext cx="350856" cy="108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 fPrintsWithSheet="0"/>
  </xdr:twoCellAnchor>
  <xdr:twoCellAnchor editAs="absolute">
    <xdr:from>
      <xdr:col>8</xdr:col>
      <xdr:colOff>60345</xdr:colOff>
      <xdr:row>10</xdr:row>
      <xdr:rowOff>4962</xdr:rowOff>
    </xdr:from>
    <xdr:to>
      <xdr:col>9</xdr:col>
      <xdr:colOff>69870</xdr:colOff>
      <xdr:row>15</xdr:row>
      <xdr:rowOff>84914</xdr:rowOff>
    </xdr:to>
    <xdr:grpSp>
      <xdr:nvGrpSpPr>
        <xdr:cNvPr id="1839" name="Grupo 30">
          <a:extLst>
            <a:ext uri="{FF2B5EF4-FFF2-40B4-BE49-F238E27FC236}">
              <a16:creationId xmlns:a16="http://schemas.microsoft.com/office/drawing/2014/main" id="{00000000-0008-0000-0000-00002F070000}"/>
            </a:ext>
          </a:extLst>
        </xdr:cNvPr>
        <xdr:cNvGrpSpPr>
          <a:grpSpLocks/>
        </xdr:cNvGrpSpPr>
      </xdr:nvGrpSpPr>
      <xdr:grpSpPr bwMode="auto">
        <a:xfrm>
          <a:off x="10042545" y="2767212"/>
          <a:ext cx="1657350" cy="1603952"/>
          <a:chOff x="1543050" y="1986951"/>
          <a:chExt cx="1609725" cy="1613499"/>
        </a:xfrm>
      </xdr:grpSpPr>
      <xdr:grpSp>
        <xdr:nvGrpSpPr>
          <xdr:cNvPr id="1899" name="Grupo 25">
            <a:extLst>
              <a:ext uri="{FF2B5EF4-FFF2-40B4-BE49-F238E27FC236}">
                <a16:creationId xmlns:a16="http://schemas.microsoft.com/office/drawing/2014/main" id="{00000000-0008-0000-0000-00006B070000}"/>
              </a:ext>
            </a:extLst>
          </xdr:cNvPr>
          <xdr:cNvGrpSpPr>
            <a:grpSpLocks/>
          </xdr:cNvGrpSpPr>
        </xdr:nvGrpSpPr>
        <xdr:grpSpPr bwMode="auto">
          <a:xfrm>
            <a:off x="1543050" y="1990725"/>
            <a:ext cx="1609725" cy="1609725"/>
            <a:chOff x="10725150" y="28575"/>
            <a:chExt cx="1609725" cy="1609725"/>
          </a:xfrm>
        </xdr:grpSpPr>
        <xdr:sp macro="" textlink="">
          <xdr:nvSpPr>
            <xdr:cNvPr id="27" name="Rectángulo 26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SpPr/>
          </xdr:nvSpPr>
          <xdr:spPr>
            <a:xfrm>
              <a:off x="10725150" y="28575"/>
              <a:ext cx="1609725" cy="1609725"/>
            </a:xfrm>
            <a:prstGeom prst="rect">
              <a:avLst/>
            </a:prstGeom>
            <a:solidFill>
              <a:schemeClr val="bg1"/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es-CO"/>
            </a:p>
          </xdr:txBody>
        </xdr:sp>
        <xdr:pic>
          <xdr:nvPicPr>
            <xdr:cNvPr id="1902" name="Imagen 3">
              <a:extLst>
                <a:ext uri="{FF2B5EF4-FFF2-40B4-BE49-F238E27FC236}">
                  <a16:creationId xmlns:a16="http://schemas.microsoft.com/office/drawing/2014/main" id="{00000000-0008-0000-0000-00006E07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 bwMode="auto">
            <a:xfrm>
              <a:off x="11937783" y="1504950"/>
              <a:ext cx="344641" cy="108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29" name="CuadroTexto 28">
              <a:extLst>
                <a:ext uri="{FF2B5EF4-FFF2-40B4-BE49-F238E27FC236}">
                  <a16:creationId xmlns:a16="http://schemas.microsoft.com/office/drawing/2014/main" id="{00000000-0008-0000-0000-00001D000000}"/>
                </a:ext>
              </a:extLst>
            </xdr:cNvPr>
            <xdr:cNvSpPr txBox="1"/>
          </xdr:nvSpPr>
          <xdr:spPr>
            <a:xfrm>
              <a:off x="11096625" y="1417921"/>
              <a:ext cx="752475" cy="18205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pPr algn="ctr"/>
              <a:r>
                <a:rPr lang="es-CO" sz="800">
                  <a:latin typeface="Arial" panose="020B0604020202020204" pitchFamily="34" charset="0"/>
                  <a:cs typeface="Arial" panose="020B0604020202020204" pitchFamily="34" charset="0"/>
                </a:rPr>
                <a:t>Ductos en TDF</a:t>
              </a:r>
            </a:p>
          </xdr:txBody>
        </xdr:sp>
      </xdr:grpSp>
      <xdr:pic>
        <xdr:nvPicPr>
          <xdr:cNvPr id="1900" name="Imagen 29">
            <a:extLst>
              <a:ext uri="{FF2B5EF4-FFF2-40B4-BE49-F238E27FC236}">
                <a16:creationId xmlns:a16="http://schemas.microsoft.com/office/drawing/2014/main" id="{00000000-0008-0000-0000-00006C07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761" r="21210"/>
          <a:stretch/>
        </xdr:blipFill>
        <xdr:spPr bwMode="auto">
          <a:xfrm>
            <a:off x="1641711" y="1986951"/>
            <a:ext cx="1477065" cy="150891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 fPrintsWithSheet="0"/>
  </xdr:twoCellAnchor>
  <xdr:twoCellAnchor>
    <xdr:from>
      <xdr:col>0</xdr:col>
      <xdr:colOff>85725</xdr:colOff>
      <xdr:row>16</xdr:row>
      <xdr:rowOff>105318</xdr:rowOff>
    </xdr:from>
    <xdr:to>
      <xdr:col>1</xdr:col>
      <xdr:colOff>0</xdr:colOff>
      <xdr:row>23</xdr:row>
      <xdr:rowOff>10581</xdr:rowOff>
    </xdr:to>
    <xdr:grpSp>
      <xdr:nvGrpSpPr>
        <xdr:cNvPr id="13" name="Grup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pSpPr/>
      </xdr:nvGrpSpPr>
      <xdr:grpSpPr>
        <a:xfrm>
          <a:off x="85725" y="4772568"/>
          <a:ext cx="1562100" cy="1600713"/>
          <a:chOff x="85725" y="4761985"/>
          <a:chExt cx="1609725" cy="1609179"/>
        </a:xfrm>
      </xdr:grpSpPr>
      <xdr:sp macro="" textlink="">
        <xdr:nvSpPr>
          <xdr:cNvPr id="50" name="Rectángulo 49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SpPr/>
        </xdr:nvSpPr>
        <xdr:spPr bwMode="auto">
          <a:xfrm>
            <a:off x="85725" y="4761985"/>
            <a:ext cx="1609725" cy="1599574"/>
          </a:xfrm>
          <a:prstGeom prst="rect">
            <a:avLst/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pic>
        <xdr:nvPicPr>
          <xdr:cNvPr id="86" name="Imagen 85" descr="Resultado de imagen para ventilador helicocentrifugo blauberg">
            <a:extLst>
              <a:ext uri="{FF2B5EF4-FFF2-40B4-BE49-F238E27FC236}">
                <a16:creationId xmlns:a16="http://schemas.microsoft.com/office/drawing/2014/main" id="{00000000-0008-0000-0000-000056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453" t="9332" r="6759" b="9627"/>
          <a:stretch/>
        </xdr:blipFill>
        <xdr:spPr bwMode="auto">
          <a:xfrm>
            <a:off x="190500" y="4826002"/>
            <a:ext cx="1412520" cy="128058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890" name="Imagen 3">
            <a:extLst>
              <a:ext uri="{FF2B5EF4-FFF2-40B4-BE49-F238E27FC236}">
                <a16:creationId xmlns:a16="http://schemas.microsoft.com/office/drawing/2014/main" id="{00000000-0008-0000-0000-00006207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1288883" y="6229050"/>
            <a:ext cx="363588" cy="10731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2" name="CuadroTexto 51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SpPr txBox="1"/>
        </xdr:nvSpPr>
        <xdr:spPr bwMode="auto">
          <a:xfrm>
            <a:off x="333850" y="6053399"/>
            <a:ext cx="1047750" cy="3177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tIns="0" bIns="0" rtlCol="0" anchor="ctr">
            <a:noAutofit/>
          </a:bodyPr>
          <a:lstStyle/>
          <a:p>
            <a:pPr algn="ctr"/>
            <a:r>
              <a:rPr lang="es-CO" sz="800">
                <a:solidFill>
                  <a:schemeClr val="tx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Ventiladores</a:t>
            </a:r>
            <a:endParaRPr lang="es-CO" sz="8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ctr"/>
            <a:r>
              <a:rPr lang="es-CO" sz="800" baseline="0">
                <a:solidFill>
                  <a:schemeClr val="tx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helicocentrifugos</a:t>
            </a:r>
            <a:endParaRPr lang="es-CO" sz="8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ctr"/>
            <a:endParaRPr lang="es-CO" sz="8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0</xdr:col>
      <xdr:colOff>85725</xdr:colOff>
      <xdr:row>34</xdr:row>
      <xdr:rowOff>156521</xdr:rowOff>
    </xdr:from>
    <xdr:to>
      <xdr:col>1</xdr:col>
      <xdr:colOff>0</xdr:colOff>
      <xdr:row>42</xdr:row>
      <xdr:rowOff>171241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pSpPr/>
      </xdr:nvGrpSpPr>
      <xdr:grpSpPr>
        <a:xfrm>
          <a:off x="85725" y="8719496"/>
          <a:ext cx="1562100" cy="1614920"/>
          <a:chOff x="85725" y="8729021"/>
          <a:chExt cx="1609725" cy="1623387"/>
        </a:xfrm>
      </xdr:grpSpPr>
      <xdr:grpSp>
        <xdr:nvGrpSpPr>
          <xdr:cNvPr id="1877" name="Grupo 56">
            <a:extLst>
              <a:ext uri="{FF2B5EF4-FFF2-40B4-BE49-F238E27FC236}">
                <a16:creationId xmlns:a16="http://schemas.microsoft.com/office/drawing/2014/main" id="{00000000-0008-0000-0000-000055070000}"/>
              </a:ext>
            </a:extLst>
          </xdr:cNvPr>
          <xdr:cNvGrpSpPr>
            <a:grpSpLocks/>
          </xdr:cNvGrpSpPr>
        </xdr:nvGrpSpPr>
        <xdr:grpSpPr bwMode="auto">
          <a:xfrm>
            <a:off x="85725" y="8729021"/>
            <a:ext cx="1609725" cy="1623387"/>
            <a:chOff x="10725150" y="28575"/>
            <a:chExt cx="1609725" cy="1609725"/>
          </a:xfrm>
        </xdr:grpSpPr>
        <xdr:sp macro="" textlink="">
          <xdr:nvSpPr>
            <xdr:cNvPr id="58" name="Rectángulo 57">
              <a:extLst>
                <a:ext uri="{FF2B5EF4-FFF2-40B4-BE49-F238E27FC236}">
                  <a16:creationId xmlns:a16="http://schemas.microsoft.com/office/drawing/2014/main" id="{00000000-0008-0000-0000-00003A000000}"/>
                </a:ext>
              </a:extLst>
            </xdr:cNvPr>
            <xdr:cNvSpPr/>
          </xdr:nvSpPr>
          <xdr:spPr>
            <a:xfrm>
              <a:off x="10725150" y="28575"/>
              <a:ext cx="1609725" cy="1609725"/>
            </a:xfrm>
            <a:prstGeom prst="rect">
              <a:avLst/>
            </a:prstGeom>
            <a:solidFill>
              <a:schemeClr val="bg1"/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es-CO"/>
            </a:p>
          </xdr:txBody>
        </xdr:sp>
        <xdr:pic>
          <xdr:nvPicPr>
            <xdr:cNvPr id="1880" name="Imagen 3">
              <a:extLst>
                <a:ext uri="{FF2B5EF4-FFF2-40B4-BE49-F238E27FC236}">
                  <a16:creationId xmlns:a16="http://schemas.microsoft.com/office/drawing/2014/main" id="{00000000-0008-0000-0000-00005807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 bwMode="auto">
            <a:xfrm>
              <a:off x="11925593" y="1504950"/>
              <a:ext cx="369020" cy="108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id="{00000000-0008-0000-0000-00003C000000}"/>
                </a:ext>
              </a:extLst>
            </xdr:cNvPr>
            <xdr:cNvSpPr txBox="1"/>
          </xdr:nvSpPr>
          <xdr:spPr>
            <a:xfrm>
              <a:off x="11202839" y="1409700"/>
              <a:ext cx="549574" cy="2084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pPr algn="ctr"/>
              <a:r>
                <a:rPr lang="es-CO" sz="800">
                  <a:latin typeface="Arial" panose="020B0604020202020204" pitchFamily="34" charset="0"/>
                  <a:cs typeface="Arial" panose="020B0604020202020204" pitchFamily="34" charset="0"/>
                </a:rPr>
                <a:t>Damper</a:t>
              </a:r>
            </a:p>
          </xdr:txBody>
        </xdr:sp>
      </xdr:grpSp>
      <xdr:pic>
        <xdr:nvPicPr>
          <xdr:cNvPr id="1878" name="Picture 4" descr="Imagen relacionada">
            <a:extLst>
              <a:ext uri="{FF2B5EF4-FFF2-40B4-BE49-F238E27FC236}">
                <a16:creationId xmlns:a16="http://schemas.microsoft.com/office/drawing/2014/main" id="{00000000-0008-0000-0000-00005607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111" t="13055" r="33968" b="23334"/>
          <a:stretch>
            <a:fillRect/>
          </a:stretch>
        </xdr:blipFill>
        <xdr:spPr bwMode="auto">
          <a:xfrm rot="5400000">
            <a:off x="201097" y="8899855"/>
            <a:ext cx="1379162" cy="1131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 fPrintsWithSheet="0"/>
  </xdr:twoCellAnchor>
  <xdr:twoCellAnchor>
    <xdr:from>
      <xdr:col>1</xdr:col>
      <xdr:colOff>147639</xdr:colOff>
      <xdr:row>44</xdr:row>
      <xdr:rowOff>121726</xdr:rowOff>
    </xdr:from>
    <xdr:to>
      <xdr:col>2</xdr:col>
      <xdr:colOff>1566864</xdr:colOff>
      <xdr:row>52</xdr:row>
      <xdr:rowOff>138526</xdr:rowOff>
    </xdr:to>
    <xdr:grpSp>
      <xdr:nvGrpSpPr>
        <xdr:cNvPr id="11" name="Grupo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1795464" y="10684951"/>
          <a:ext cx="1600200" cy="1617000"/>
          <a:chOff x="1924916" y="10668499"/>
          <a:chExt cx="1609725" cy="1610072"/>
        </a:xfrm>
      </xdr:grpSpPr>
      <xdr:grpSp>
        <xdr:nvGrpSpPr>
          <xdr:cNvPr id="1866" name="Grupo 83">
            <a:extLst>
              <a:ext uri="{FF2B5EF4-FFF2-40B4-BE49-F238E27FC236}">
                <a16:creationId xmlns:a16="http://schemas.microsoft.com/office/drawing/2014/main" id="{00000000-0008-0000-0000-00004A070000}"/>
              </a:ext>
            </a:extLst>
          </xdr:cNvPr>
          <xdr:cNvGrpSpPr>
            <a:grpSpLocks/>
          </xdr:cNvGrpSpPr>
        </xdr:nvGrpSpPr>
        <xdr:grpSpPr bwMode="auto">
          <a:xfrm>
            <a:off x="1924916" y="10668499"/>
            <a:ext cx="1609725" cy="1610072"/>
            <a:chOff x="10725150" y="28575"/>
            <a:chExt cx="1609725" cy="1614147"/>
          </a:xfrm>
        </xdr:grpSpPr>
        <xdr:sp macro="" textlink="">
          <xdr:nvSpPr>
            <xdr:cNvPr id="85" name="Rectángulo 84">
              <a:extLst>
                <a:ext uri="{FF2B5EF4-FFF2-40B4-BE49-F238E27FC236}">
                  <a16:creationId xmlns:a16="http://schemas.microsoft.com/office/drawing/2014/main" id="{00000000-0008-0000-0000-000055000000}"/>
                </a:ext>
              </a:extLst>
            </xdr:cNvPr>
            <xdr:cNvSpPr/>
          </xdr:nvSpPr>
          <xdr:spPr>
            <a:xfrm>
              <a:off x="10725150" y="28575"/>
              <a:ext cx="1609725" cy="1609725"/>
            </a:xfrm>
            <a:prstGeom prst="rect">
              <a:avLst/>
            </a:prstGeom>
            <a:solidFill>
              <a:schemeClr val="bg1"/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es-CO"/>
            </a:p>
          </xdr:txBody>
        </xdr:sp>
        <xdr:pic>
          <xdr:nvPicPr>
            <xdr:cNvPr id="1868" name="Imagen 3">
              <a:extLst>
                <a:ext uri="{FF2B5EF4-FFF2-40B4-BE49-F238E27FC236}">
                  <a16:creationId xmlns:a16="http://schemas.microsoft.com/office/drawing/2014/main" id="{00000000-0008-0000-0000-00004C07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 bwMode="auto">
            <a:xfrm>
              <a:off x="11930249" y="1504950"/>
              <a:ext cx="359708" cy="108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87" name="CuadroTexto 86">
              <a:extLst>
                <a:ext uri="{FF2B5EF4-FFF2-40B4-BE49-F238E27FC236}">
                  <a16:creationId xmlns:a16="http://schemas.microsoft.com/office/drawing/2014/main" id="{00000000-0008-0000-0000-000057000000}"/>
                </a:ext>
              </a:extLst>
            </xdr:cNvPr>
            <xdr:cNvSpPr txBox="1"/>
          </xdr:nvSpPr>
          <xdr:spPr>
            <a:xfrm>
              <a:off x="11048999" y="1306599"/>
              <a:ext cx="960437" cy="3361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/>
              <a:r>
                <a:rPr lang="es-CO" sz="800">
                  <a:latin typeface="Arial" panose="020B0604020202020204" pitchFamily="34" charset="0"/>
                  <a:cs typeface="Arial" panose="020B0604020202020204" pitchFamily="34" charset="0"/>
                </a:rPr>
                <a:t>Anillos</a:t>
              </a:r>
              <a:r>
                <a:rPr lang="es-CO" sz="800" baseline="0">
                  <a:latin typeface="Arial" panose="020B0604020202020204" pitchFamily="34" charset="0"/>
                  <a:cs typeface="Arial" panose="020B0604020202020204" pitchFamily="34" charset="0"/>
                </a:rPr>
                <a:t> con y sin</a:t>
              </a:r>
            </a:p>
            <a:p>
              <a:pPr algn="ctr"/>
              <a:r>
                <a:rPr lang="es-CO" sz="800" baseline="0">
                  <a:latin typeface="Arial" panose="020B0604020202020204" pitchFamily="34" charset="0"/>
                  <a:cs typeface="Arial" panose="020B0604020202020204" pitchFamily="34" charset="0"/>
                </a:rPr>
                <a:t>damper</a:t>
              </a:r>
              <a:endParaRPr lang="es-CO" sz="80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  <xdr:grpSp>
        <xdr:nvGrpSpPr>
          <xdr:cNvPr id="1865" name="Grupo 78">
            <a:extLst>
              <a:ext uri="{FF2B5EF4-FFF2-40B4-BE49-F238E27FC236}">
                <a16:creationId xmlns:a16="http://schemas.microsoft.com/office/drawing/2014/main" id="{00000000-0008-0000-0000-000049070000}"/>
              </a:ext>
            </a:extLst>
          </xdr:cNvPr>
          <xdr:cNvGrpSpPr>
            <a:grpSpLocks/>
          </xdr:cNvGrpSpPr>
        </xdr:nvGrpSpPr>
        <xdr:grpSpPr bwMode="auto">
          <a:xfrm>
            <a:off x="1970332" y="10799651"/>
            <a:ext cx="1500808" cy="1046479"/>
            <a:chOff x="3816626" y="1820849"/>
            <a:chExt cx="4214191" cy="2626871"/>
          </a:xfrm>
        </xdr:grpSpPr>
        <xdr:pic>
          <xdr:nvPicPr>
            <xdr:cNvPr id="1870" name="Picture 2" descr="Resultado de imagen para anillo para aire acondicionado sin damper">
              <a:extLst>
                <a:ext uri="{FF2B5EF4-FFF2-40B4-BE49-F238E27FC236}">
                  <a16:creationId xmlns:a16="http://schemas.microsoft.com/office/drawing/2014/main" id="{00000000-0008-0000-0000-00004E07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61308" t="11790" r="13647" b="20799"/>
            <a:stretch>
              <a:fillRect/>
            </a:stretch>
          </xdr:blipFill>
          <xdr:spPr bwMode="auto">
            <a:xfrm>
              <a:off x="6361042" y="1820849"/>
              <a:ext cx="1669775" cy="256827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871" name="Picture 2" descr="Resultado de imagen para anillo para aire acondicionado sin damper">
              <a:extLst>
                <a:ext uri="{FF2B5EF4-FFF2-40B4-BE49-F238E27FC236}">
                  <a16:creationId xmlns:a16="http://schemas.microsoft.com/office/drawing/2014/main" id="{00000000-0008-0000-0000-00004F07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4719" t="18053" r="43423" b="19756"/>
            <a:stretch>
              <a:fillRect/>
            </a:stretch>
          </xdr:blipFill>
          <xdr:spPr bwMode="auto">
            <a:xfrm>
              <a:off x="3816626" y="2078231"/>
              <a:ext cx="2608028" cy="236948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</xdr:grpSp>
    <xdr:clientData fPrintsWithSheet="0"/>
  </xdr:twoCellAnchor>
  <xdr:twoCellAnchor editAs="absolute">
    <xdr:from>
      <xdr:col>10</xdr:col>
      <xdr:colOff>46510</xdr:colOff>
      <xdr:row>34</xdr:row>
      <xdr:rowOff>115311</xdr:rowOff>
    </xdr:from>
    <xdr:to>
      <xdr:col>11</xdr:col>
      <xdr:colOff>28596</xdr:colOff>
      <xdr:row>42</xdr:row>
      <xdr:rowOff>149080</xdr:rowOff>
    </xdr:to>
    <xdr:grpSp>
      <xdr:nvGrpSpPr>
        <xdr:cNvPr id="7" name="Grup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pSpPr/>
      </xdr:nvGrpSpPr>
      <xdr:grpSpPr>
        <a:xfrm>
          <a:off x="11857510" y="8678286"/>
          <a:ext cx="1629911" cy="1633969"/>
          <a:chOff x="10831170" y="6619875"/>
          <a:chExt cx="1608480" cy="1568450"/>
        </a:xfrm>
      </xdr:grpSpPr>
      <xdr:sp macro="" textlink="">
        <xdr:nvSpPr>
          <xdr:cNvPr id="97" name="Rectángulo 96">
            <a:extLst>
              <a:ext uri="{FF2B5EF4-FFF2-40B4-BE49-F238E27FC236}">
                <a16:creationId xmlns:a16="http://schemas.microsoft.com/office/drawing/2014/main" id="{00000000-0008-0000-0000-000061000000}"/>
              </a:ext>
            </a:extLst>
          </xdr:cNvPr>
          <xdr:cNvSpPr/>
        </xdr:nvSpPr>
        <xdr:spPr bwMode="auto">
          <a:xfrm>
            <a:off x="10831170" y="6619875"/>
            <a:ext cx="1608480" cy="1568450"/>
          </a:xfrm>
          <a:prstGeom prst="rect">
            <a:avLst/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pic>
        <xdr:nvPicPr>
          <xdr:cNvPr id="1860" name="Imagen 94">
            <a:extLst>
              <a:ext uri="{FF2B5EF4-FFF2-40B4-BE49-F238E27FC236}">
                <a16:creationId xmlns:a16="http://schemas.microsoft.com/office/drawing/2014/main" id="{00000000-0008-0000-0000-00004407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5856" r="14886"/>
          <a:stretch/>
        </xdr:blipFill>
        <xdr:spPr bwMode="auto">
          <a:xfrm>
            <a:off x="10846053" y="6728622"/>
            <a:ext cx="1527688" cy="12068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8" name="CuadroTexto 97">
            <a:extLst>
              <a:ext uri="{FF2B5EF4-FFF2-40B4-BE49-F238E27FC236}">
                <a16:creationId xmlns:a16="http://schemas.microsoft.com/office/drawing/2014/main" id="{00000000-0008-0000-0000-000062000000}"/>
              </a:ext>
            </a:extLst>
          </xdr:cNvPr>
          <xdr:cNvSpPr txBox="1"/>
        </xdr:nvSpPr>
        <xdr:spPr bwMode="auto">
          <a:xfrm>
            <a:off x="11240428" y="7865409"/>
            <a:ext cx="694787" cy="31369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s-CO" sz="800">
                <a:latin typeface="Arial" panose="020B0604020202020204" pitchFamily="34" charset="0"/>
                <a:cs typeface="Arial" panose="020B0604020202020204" pitchFamily="34" charset="0"/>
              </a:rPr>
              <a:t>Ducto flexible</a:t>
            </a:r>
          </a:p>
          <a:p>
            <a:pPr algn="ctr"/>
            <a:r>
              <a:rPr lang="es-CO" sz="800">
                <a:latin typeface="Arial" panose="020B0604020202020204" pitchFamily="34" charset="0"/>
                <a:cs typeface="Arial" panose="020B0604020202020204" pitchFamily="34" charset="0"/>
              </a:rPr>
              <a:t> aislado</a:t>
            </a:r>
          </a:p>
        </xdr:txBody>
      </xdr:sp>
      <xdr:pic>
        <xdr:nvPicPr>
          <xdr:cNvPr id="1864" name="Imagen 3">
            <a:extLst>
              <a:ext uri="{FF2B5EF4-FFF2-40B4-BE49-F238E27FC236}">
                <a16:creationId xmlns:a16="http://schemas.microsoft.com/office/drawing/2014/main" id="{00000000-0008-0000-0000-00004807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12036233" y="8058394"/>
            <a:ext cx="357562" cy="1052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 fPrintsWithSheet="0"/>
  </xdr:twoCellAnchor>
  <xdr:twoCellAnchor editAs="absolute">
    <xdr:from>
      <xdr:col>8</xdr:col>
      <xdr:colOff>94290</xdr:colOff>
      <xdr:row>44</xdr:row>
      <xdr:rowOff>116518</xdr:rowOff>
    </xdr:from>
    <xdr:to>
      <xdr:col>9</xdr:col>
      <xdr:colOff>59024</xdr:colOff>
      <xdr:row>52</xdr:row>
      <xdr:rowOff>138526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pSpPr/>
      </xdr:nvGrpSpPr>
      <xdr:grpSpPr>
        <a:xfrm>
          <a:off x="10076490" y="10679743"/>
          <a:ext cx="1612559" cy="1622208"/>
          <a:chOff x="10669363" y="8220075"/>
          <a:chExt cx="1608495" cy="1543050"/>
        </a:xfrm>
      </xdr:grpSpPr>
      <xdr:sp macro="" textlink="">
        <xdr:nvSpPr>
          <xdr:cNvPr id="104" name="Rectángulo 103">
            <a:extLst>
              <a:ext uri="{FF2B5EF4-FFF2-40B4-BE49-F238E27FC236}">
                <a16:creationId xmlns:a16="http://schemas.microsoft.com/office/drawing/2014/main" id="{00000000-0008-0000-0000-000068000000}"/>
              </a:ext>
            </a:extLst>
          </xdr:cNvPr>
          <xdr:cNvSpPr/>
        </xdr:nvSpPr>
        <xdr:spPr bwMode="auto">
          <a:xfrm>
            <a:off x="10669363" y="8220075"/>
            <a:ext cx="1608495" cy="1543050"/>
          </a:xfrm>
          <a:prstGeom prst="rect">
            <a:avLst/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sp macro="" textlink="">
        <xdr:nvSpPr>
          <xdr:cNvPr id="105" name="CuadroTexto 104">
            <a:extLst>
              <a:ext uri="{FF2B5EF4-FFF2-40B4-BE49-F238E27FC236}">
                <a16:creationId xmlns:a16="http://schemas.microsoft.com/office/drawing/2014/main" id="{00000000-0008-0000-0000-000069000000}"/>
              </a:ext>
            </a:extLst>
          </xdr:cNvPr>
          <xdr:cNvSpPr txBox="1"/>
        </xdr:nvSpPr>
        <xdr:spPr bwMode="auto">
          <a:xfrm>
            <a:off x="11135730" y="9550609"/>
            <a:ext cx="571063" cy="17555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s-CO" sz="800">
                <a:latin typeface="Arial" panose="020B0604020202020204" pitchFamily="34" charset="0"/>
                <a:cs typeface="Arial" panose="020B0604020202020204" pitchFamily="34" charset="0"/>
              </a:rPr>
              <a:t>Lámina PIR</a:t>
            </a:r>
          </a:p>
        </xdr:txBody>
      </xdr:sp>
      <xdr:pic>
        <xdr:nvPicPr>
          <xdr:cNvPr id="1859" name="Imagen 3">
            <a:extLst>
              <a:ext uri="{FF2B5EF4-FFF2-40B4-BE49-F238E27FC236}">
                <a16:creationId xmlns:a16="http://schemas.microsoft.com/office/drawing/2014/main" id="{00000000-0008-0000-0000-00004307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11878998" y="9635298"/>
            <a:ext cx="358812" cy="1035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56" name="Imagen 106">
            <a:extLst>
              <a:ext uri="{FF2B5EF4-FFF2-40B4-BE49-F238E27FC236}">
                <a16:creationId xmlns:a16="http://schemas.microsoft.com/office/drawing/2014/main" id="{00000000-0008-0000-0000-00004007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4804" r="12625"/>
          <a:stretch/>
        </xdr:blipFill>
        <xdr:spPr bwMode="auto">
          <a:xfrm>
            <a:off x="10694250" y="8371989"/>
            <a:ext cx="1578450" cy="11667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 fPrintsWithSheet="0"/>
  </xdr:twoCellAnchor>
  <xdr:twoCellAnchor editAs="oneCell">
    <xdr:from>
      <xdr:col>2</xdr:col>
      <xdr:colOff>803129</xdr:colOff>
      <xdr:row>54</xdr:row>
      <xdr:rowOff>142443</xdr:rowOff>
    </xdr:from>
    <xdr:to>
      <xdr:col>8</xdr:col>
      <xdr:colOff>469754</xdr:colOff>
      <xdr:row>74</xdr:row>
      <xdr:rowOff>104559</xdr:rowOff>
    </xdr:to>
    <xdr:grpSp>
      <xdr:nvGrpSpPr>
        <xdr:cNvPr id="1848" name="Grupo 118">
          <a:extLst>
            <a:ext uri="{FF2B5EF4-FFF2-40B4-BE49-F238E27FC236}">
              <a16:creationId xmlns:a16="http://schemas.microsoft.com/office/drawing/2014/main" id="{00000000-0008-0000-0000-000038070000}"/>
            </a:ext>
          </a:extLst>
        </xdr:cNvPr>
        <xdr:cNvGrpSpPr>
          <a:grpSpLocks/>
        </xdr:cNvGrpSpPr>
      </xdr:nvGrpSpPr>
      <xdr:grpSpPr bwMode="auto">
        <a:xfrm>
          <a:off x="2631929" y="12629718"/>
          <a:ext cx="7820025" cy="3200616"/>
          <a:chOff x="3428999" y="10207644"/>
          <a:chExt cx="5778501" cy="2587607"/>
        </a:xfrm>
      </xdr:grpSpPr>
      <xdr:grpSp>
        <xdr:nvGrpSpPr>
          <xdr:cNvPr id="1849" name="Grupo 117">
            <a:extLst>
              <a:ext uri="{FF2B5EF4-FFF2-40B4-BE49-F238E27FC236}">
                <a16:creationId xmlns:a16="http://schemas.microsoft.com/office/drawing/2014/main" id="{00000000-0008-0000-0000-000039070000}"/>
              </a:ext>
            </a:extLst>
          </xdr:cNvPr>
          <xdr:cNvGrpSpPr>
            <a:grpSpLocks/>
          </xdr:cNvGrpSpPr>
        </xdr:nvGrpSpPr>
        <xdr:grpSpPr bwMode="auto">
          <a:xfrm>
            <a:off x="3428999" y="10255251"/>
            <a:ext cx="5778501" cy="2540000"/>
            <a:chOff x="16128999" y="8763000"/>
            <a:chExt cx="11144251" cy="5111751"/>
          </a:xfrm>
        </xdr:grpSpPr>
        <xdr:pic>
          <xdr:nvPicPr>
            <xdr:cNvPr id="1853" name="Imagen 109">
              <a:extLst>
                <a:ext uri="{FF2B5EF4-FFF2-40B4-BE49-F238E27FC236}">
                  <a16:creationId xmlns:a16="http://schemas.microsoft.com/office/drawing/2014/main" id="{00000000-0008-0000-0000-00003D07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2388" t="17906" r="4483" b="19814"/>
            <a:stretch>
              <a:fillRect/>
            </a:stretch>
          </xdr:blipFill>
          <xdr:spPr bwMode="auto">
            <a:xfrm>
              <a:off x="16128999" y="8794751"/>
              <a:ext cx="11144251" cy="5080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111" name="Rectángulo 110">
              <a:extLst>
                <a:ext uri="{FF2B5EF4-FFF2-40B4-BE49-F238E27FC236}">
                  <a16:creationId xmlns:a16="http://schemas.microsoft.com/office/drawing/2014/main" id="{00000000-0008-0000-0000-00006F000000}"/>
                </a:ext>
              </a:extLst>
            </xdr:cNvPr>
            <xdr:cNvSpPr/>
          </xdr:nvSpPr>
          <xdr:spPr>
            <a:xfrm>
              <a:off x="16315047" y="8761190"/>
              <a:ext cx="3237228" cy="977593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es-CO"/>
            </a:p>
          </xdr:txBody>
        </xdr:sp>
      </xdr:grpSp>
      <xdr:grpSp>
        <xdr:nvGrpSpPr>
          <xdr:cNvPr id="1850" name="Grupo 112">
            <a:extLst>
              <a:ext uri="{FF2B5EF4-FFF2-40B4-BE49-F238E27FC236}">
                <a16:creationId xmlns:a16="http://schemas.microsoft.com/office/drawing/2014/main" id="{00000000-0008-0000-0000-00003A070000}"/>
              </a:ext>
            </a:extLst>
          </xdr:cNvPr>
          <xdr:cNvGrpSpPr>
            <a:grpSpLocks/>
          </xdr:cNvGrpSpPr>
        </xdr:nvGrpSpPr>
        <xdr:grpSpPr bwMode="auto">
          <a:xfrm>
            <a:off x="3477234" y="10207644"/>
            <a:ext cx="5662738" cy="2559583"/>
            <a:chOff x="10725623" y="28575"/>
            <a:chExt cx="1608108" cy="1612073"/>
          </a:xfrm>
        </xdr:grpSpPr>
        <xdr:sp macro="" textlink="">
          <xdr:nvSpPr>
            <xdr:cNvPr id="115" name="Rectángulo 114">
              <a:extLst>
                <a:ext uri="{FF2B5EF4-FFF2-40B4-BE49-F238E27FC236}">
                  <a16:creationId xmlns:a16="http://schemas.microsoft.com/office/drawing/2014/main" id="{00000000-0008-0000-0000-000073000000}"/>
                </a:ext>
              </a:extLst>
            </xdr:cNvPr>
            <xdr:cNvSpPr/>
          </xdr:nvSpPr>
          <xdr:spPr>
            <a:xfrm>
              <a:off x="10725623" y="28575"/>
              <a:ext cx="1608108" cy="1612073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es-CO"/>
            </a:p>
          </xdr:txBody>
        </xdr:sp>
        <xdr:pic>
          <xdr:nvPicPr>
            <xdr:cNvPr id="1852" name="Imagen 3">
              <a:extLst>
                <a:ext uri="{FF2B5EF4-FFF2-40B4-BE49-F238E27FC236}">
                  <a16:creationId xmlns:a16="http://schemas.microsoft.com/office/drawing/2014/main" id="{00000000-0008-0000-0000-00003C07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 bwMode="auto">
            <a:xfrm>
              <a:off x="12132222" y="1494582"/>
              <a:ext cx="167780" cy="12318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</xdr:grpSp>
    <xdr:clientData fPrintsWithSheet="0"/>
  </xdr:twoCellAnchor>
  <xdr:twoCellAnchor editAs="absolute">
    <xdr:from>
      <xdr:col>10</xdr:col>
      <xdr:colOff>19044</xdr:colOff>
      <xdr:row>16</xdr:row>
      <xdr:rowOff>52351</xdr:rowOff>
    </xdr:from>
    <xdr:to>
      <xdr:col>11</xdr:col>
      <xdr:colOff>28591</xdr:colOff>
      <xdr:row>22</xdr:row>
      <xdr:rowOff>153590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1830044" y="4719601"/>
          <a:ext cx="1657372" cy="1596664"/>
          <a:chOff x="12959878" y="3359150"/>
          <a:chExt cx="1635597" cy="1600200"/>
        </a:xfrm>
      </xdr:grpSpPr>
      <xdr:grpSp>
        <xdr:nvGrpSpPr>
          <xdr:cNvPr id="88" name="Grupo 25">
            <a:extLst>
              <a:ext uri="{FF2B5EF4-FFF2-40B4-BE49-F238E27FC236}">
                <a16:creationId xmlns:a16="http://schemas.microsoft.com/office/drawing/2014/main" id="{00000000-0008-0000-0000-000058000000}"/>
              </a:ext>
            </a:extLst>
          </xdr:cNvPr>
          <xdr:cNvGrpSpPr>
            <a:grpSpLocks/>
          </xdr:cNvGrpSpPr>
        </xdr:nvGrpSpPr>
        <xdr:grpSpPr bwMode="auto">
          <a:xfrm>
            <a:off x="12985750" y="3359150"/>
            <a:ext cx="1609725" cy="1600200"/>
            <a:chOff x="10725150" y="28575"/>
            <a:chExt cx="1609725" cy="1609725"/>
          </a:xfrm>
        </xdr:grpSpPr>
        <xdr:sp macro="" textlink="">
          <xdr:nvSpPr>
            <xdr:cNvPr id="90" name="Rectángulo 89">
              <a:extLst>
                <a:ext uri="{FF2B5EF4-FFF2-40B4-BE49-F238E27FC236}">
                  <a16:creationId xmlns:a16="http://schemas.microsoft.com/office/drawing/2014/main" id="{00000000-0008-0000-0000-00005A000000}"/>
                </a:ext>
              </a:extLst>
            </xdr:cNvPr>
            <xdr:cNvSpPr/>
          </xdr:nvSpPr>
          <xdr:spPr>
            <a:xfrm>
              <a:off x="10725150" y="28575"/>
              <a:ext cx="1609725" cy="1609725"/>
            </a:xfrm>
            <a:prstGeom prst="rect">
              <a:avLst/>
            </a:prstGeom>
            <a:solidFill>
              <a:schemeClr val="bg1"/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es-CO"/>
            </a:p>
          </xdr:txBody>
        </xdr:sp>
        <xdr:pic>
          <xdr:nvPicPr>
            <xdr:cNvPr id="91" name="Imagen 3">
              <a:extLst>
                <a:ext uri="{FF2B5EF4-FFF2-40B4-BE49-F238E27FC236}">
                  <a16:creationId xmlns:a16="http://schemas.microsoft.com/office/drawing/2014/main" id="{00000000-0008-0000-0000-00005B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 bwMode="auto">
            <a:xfrm>
              <a:off x="11935402" y="1504950"/>
              <a:ext cx="349401" cy="108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92" name="CuadroTexto 91">
              <a:extLst>
                <a:ext uri="{FF2B5EF4-FFF2-40B4-BE49-F238E27FC236}">
                  <a16:creationId xmlns:a16="http://schemas.microsoft.com/office/drawing/2014/main" id="{00000000-0008-0000-0000-00005C000000}"/>
                </a:ext>
              </a:extLst>
            </xdr:cNvPr>
            <xdr:cNvSpPr txBox="1"/>
          </xdr:nvSpPr>
          <xdr:spPr>
            <a:xfrm>
              <a:off x="10984172" y="1417921"/>
              <a:ext cx="977383" cy="21150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pPr algn="ctr"/>
              <a:r>
                <a:rPr lang="es-CO" sz="800">
                  <a:latin typeface="Arial" panose="020B0604020202020204" pitchFamily="34" charset="0"/>
                  <a:cs typeface="Arial" panose="020B0604020202020204" pitchFamily="34" charset="0"/>
                </a:rPr>
                <a:t>Ductos en espiral</a:t>
              </a:r>
            </a:p>
          </xdr:txBody>
        </xdr:sp>
      </xdr:grpSp>
      <xdr:pic>
        <xdr:nvPicPr>
          <xdr:cNvPr id="93" name="Imagen 92">
            <a:extLst>
              <a:ext uri="{FF2B5EF4-FFF2-40B4-BE49-F238E27FC236}">
                <a16:creationId xmlns:a16="http://schemas.microsoft.com/office/drawing/2014/main" id="{00000000-0008-0000-0000-00005D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20" r="12942"/>
          <a:stretch/>
        </xdr:blipFill>
        <xdr:spPr bwMode="auto">
          <a:xfrm>
            <a:off x="12959878" y="3535789"/>
            <a:ext cx="1597989" cy="114625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 fPrintsWithSheet="0"/>
  </xdr:twoCellAnchor>
  <xdr:twoCellAnchor>
    <xdr:from>
      <xdr:col>8</xdr:col>
      <xdr:colOff>57151</xdr:colOff>
      <xdr:row>24</xdr:row>
      <xdr:rowOff>121028</xdr:rowOff>
    </xdr:from>
    <xdr:to>
      <xdr:col>8</xdr:col>
      <xdr:colOff>1621273</xdr:colOff>
      <xdr:row>32</xdr:row>
      <xdr:rowOff>147873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pSpPr/>
      </xdr:nvGrpSpPr>
      <xdr:grpSpPr>
        <a:xfrm>
          <a:off x="10039351" y="6683753"/>
          <a:ext cx="1564122" cy="1627045"/>
          <a:chOff x="9603520" y="6684619"/>
          <a:chExt cx="1620040" cy="1620118"/>
        </a:xfrm>
      </xdr:grpSpPr>
      <xdr:grpSp>
        <xdr:nvGrpSpPr>
          <xdr:cNvPr id="96" name="Grupo 25">
            <a:extLst>
              <a:ext uri="{FF2B5EF4-FFF2-40B4-BE49-F238E27FC236}">
                <a16:creationId xmlns:a16="http://schemas.microsoft.com/office/drawing/2014/main" id="{00000000-0008-0000-0000-000060000000}"/>
              </a:ext>
            </a:extLst>
          </xdr:cNvPr>
          <xdr:cNvGrpSpPr>
            <a:grpSpLocks/>
          </xdr:cNvGrpSpPr>
        </xdr:nvGrpSpPr>
        <xdr:grpSpPr bwMode="auto">
          <a:xfrm>
            <a:off x="9606828" y="6684619"/>
            <a:ext cx="1609725" cy="1620118"/>
            <a:chOff x="10725150" y="28575"/>
            <a:chExt cx="1609725" cy="1609725"/>
          </a:xfrm>
        </xdr:grpSpPr>
        <xdr:sp macro="" textlink="">
          <xdr:nvSpPr>
            <xdr:cNvPr id="100" name="Rectángulo 99">
              <a:extLst>
                <a:ext uri="{FF2B5EF4-FFF2-40B4-BE49-F238E27FC236}">
                  <a16:creationId xmlns:a16="http://schemas.microsoft.com/office/drawing/2014/main" id="{00000000-0008-0000-0000-000064000000}"/>
                </a:ext>
              </a:extLst>
            </xdr:cNvPr>
            <xdr:cNvSpPr/>
          </xdr:nvSpPr>
          <xdr:spPr>
            <a:xfrm>
              <a:off x="10725150" y="28575"/>
              <a:ext cx="1609725" cy="1609725"/>
            </a:xfrm>
            <a:prstGeom prst="rect">
              <a:avLst/>
            </a:prstGeom>
            <a:solidFill>
              <a:schemeClr val="bg1"/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es-CO"/>
            </a:p>
          </xdr:txBody>
        </xdr:sp>
        <xdr:pic>
          <xdr:nvPicPr>
            <xdr:cNvPr id="101" name="Imagen 3">
              <a:extLst>
                <a:ext uri="{FF2B5EF4-FFF2-40B4-BE49-F238E27FC236}">
                  <a16:creationId xmlns:a16="http://schemas.microsoft.com/office/drawing/2014/main" id="{00000000-0008-0000-0000-000065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0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 bwMode="auto">
            <a:xfrm>
              <a:off x="11923259" y="1504950"/>
              <a:ext cx="373687" cy="108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102" name="CuadroTexto 101">
              <a:extLst>
                <a:ext uri="{FF2B5EF4-FFF2-40B4-BE49-F238E27FC236}">
                  <a16:creationId xmlns:a16="http://schemas.microsoft.com/office/drawing/2014/main" id="{00000000-0008-0000-0000-000066000000}"/>
                </a:ext>
              </a:extLst>
            </xdr:cNvPr>
            <xdr:cNvSpPr txBox="1"/>
          </xdr:nvSpPr>
          <xdr:spPr>
            <a:xfrm>
              <a:off x="11032682" y="1306133"/>
              <a:ext cx="880369" cy="3301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pPr algn="ctr"/>
              <a:r>
                <a:rPr lang="es-CO" sz="800">
                  <a:latin typeface="Arial" panose="020B0604020202020204" pitchFamily="34" charset="0"/>
                  <a:cs typeface="Arial" panose="020B0604020202020204" pitchFamily="34" charset="0"/>
                </a:rPr>
                <a:t>Ductos flexible </a:t>
              </a:r>
            </a:p>
            <a:p>
              <a:pPr algn="ctr"/>
              <a:r>
                <a:rPr lang="es-CO" sz="800">
                  <a:latin typeface="Arial" panose="020B0604020202020204" pitchFamily="34" charset="0"/>
                  <a:cs typeface="Arial" panose="020B0604020202020204" pitchFamily="34" charset="0"/>
                </a:rPr>
                <a:t>sin aislar</a:t>
              </a:r>
            </a:p>
          </xdr:txBody>
        </xdr:sp>
      </xdr:grpSp>
      <xdr:pic>
        <xdr:nvPicPr>
          <xdr:cNvPr id="1909" name="Imagen 8">
            <a:extLst>
              <a:ext uri="{FF2B5EF4-FFF2-40B4-BE49-F238E27FC236}">
                <a16:creationId xmlns:a16="http://schemas.microsoft.com/office/drawing/2014/main" id="{00000000-0008-0000-0000-00007507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4231" r="14685"/>
          <a:stretch/>
        </xdr:blipFill>
        <xdr:spPr bwMode="auto">
          <a:xfrm>
            <a:off x="9603520" y="6774825"/>
            <a:ext cx="1620040" cy="12324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 fPrintsWithSheet="0"/>
  </xdr:twoCellAnchor>
  <xdr:twoCellAnchor editAs="absolute">
    <xdr:from>
      <xdr:col>5</xdr:col>
      <xdr:colOff>723420</xdr:colOff>
      <xdr:row>9</xdr:row>
      <xdr:rowOff>25112</xdr:rowOff>
    </xdr:from>
    <xdr:to>
      <xdr:col>5</xdr:col>
      <xdr:colOff>1035147</xdr:colOff>
      <xdr:row>9</xdr:row>
      <xdr:rowOff>163657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6495570" y="2596862"/>
          <a:ext cx="311727" cy="13854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0</xdr:col>
      <xdr:colOff>40105</xdr:colOff>
      <xdr:row>2</xdr:row>
      <xdr:rowOff>19050</xdr:rowOff>
    </xdr:from>
    <xdr:to>
      <xdr:col>1</xdr:col>
      <xdr:colOff>30078</xdr:colOff>
      <xdr:row>8</xdr:row>
      <xdr:rowOff>55126</xdr:rowOff>
    </xdr:to>
    <xdr:grpSp>
      <xdr:nvGrpSpPr>
        <xdr:cNvPr id="10" name="Grupo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pSpPr/>
      </xdr:nvGrpSpPr>
      <xdr:grpSpPr>
        <a:xfrm>
          <a:off x="40105" y="819150"/>
          <a:ext cx="1637798" cy="1617226"/>
          <a:chOff x="40105" y="821155"/>
          <a:chExt cx="1704473" cy="1620234"/>
        </a:xfrm>
      </xdr:grpSpPr>
      <xdr:grpSp>
        <xdr:nvGrpSpPr>
          <xdr:cNvPr id="1905" name="Grupo 17">
            <a:extLst>
              <a:ext uri="{FF2B5EF4-FFF2-40B4-BE49-F238E27FC236}">
                <a16:creationId xmlns:a16="http://schemas.microsoft.com/office/drawing/2014/main" id="{00000000-0008-0000-0000-000071070000}"/>
              </a:ext>
            </a:extLst>
          </xdr:cNvPr>
          <xdr:cNvGrpSpPr>
            <a:grpSpLocks/>
          </xdr:cNvGrpSpPr>
        </xdr:nvGrpSpPr>
        <xdr:grpSpPr bwMode="auto">
          <a:xfrm>
            <a:off x="85725" y="821155"/>
            <a:ext cx="1609725" cy="1620234"/>
            <a:chOff x="10725150" y="28575"/>
            <a:chExt cx="1609725" cy="1627293"/>
          </a:xfrm>
        </xdr:grpSpPr>
        <xdr:sp macro="" textlink="">
          <xdr:nvSpPr>
            <xdr:cNvPr id="19" name="Rectángulo 18">
              <a:extLst>
                <a:ext uri="{FF2B5EF4-FFF2-40B4-BE49-F238E27FC236}">
                  <a16:creationId xmlns:a16="http://schemas.microsoft.com/office/drawing/2014/main" id="{00000000-0008-0000-0000-000013000000}"/>
                </a:ext>
              </a:extLst>
            </xdr:cNvPr>
            <xdr:cNvSpPr/>
          </xdr:nvSpPr>
          <xdr:spPr>
            <a:xfrm>
              <a:off x="10725150" y="28575"/>
              <a:ext cx="1609725" cy="1613342"/>
            </a:xfrm>
            <a:prstGeom prst="rect">
              <a:avLst/>
            </a:prstGeom>
            <a:solidFill>
              <a:schemeClr val="bg1"/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es-CO"/>
            </a:p>
          </xdr:txBody>
        </xdr:sp>
        <xdr:pic>
          <xdr:nvPicPr>
            <xdr:cNvPr id="1907" name="Imagen 3">
              <a:extLst>
                <a:ext uri="{FF2B5EF4-FFF2-40B4-BE49-F238E27FC236}">
                  <a16:creationId xmlns:a16="http://schemas.microsoft.com/office/drawing/2014/main" id="{00000000-0008-0000-0000-00007307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 bwMode="auto">
            <a:xfrm>
              <a:off x="11925512" y="1504950"/>
              <a:ext cx="369183" cy="108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id="{00000000-0008-0000-0000-000014000000}"/>
                </a:ext>
              </a:extLst>
            </xdr:cNvPr>
            <xdr:cNvSpPr txBox="1"/>
          </xdr:nvSpPr>
          <xdr:spPr>
            <a:xfrm>
              <a:off x="11220450" y="1325334"/>
              <a:ext cx="641350" cy="33053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/>
              <a:r>
                <a:rPr lang="es-CO" sz="800">
                  <a:latin typeface="Arial" panose="020B0604020202020204" pitchFamily="34" charset="0"/>
                  <a:cs typeface="Arial" panose="020B0604020202020204" pitchFamily="34" charset="0"/>
                </a:rPr>
                <a:t>Rejillas y</a:t>
              </a:r>
            </a:p>
            <a:p>
              <a:pPr algn="ctr"/>
              <a:r>
                <a:rPr lang="es-CO" sz="800">
                  <a:latin typeface="Arial" panose="020B0604020202020204" pitchFamily="34" charset="0"/>
                  <a:cs typeface="Arial" panose="020B0604020202020204" pitchFamily="34" charset="0"/>
                </a:rPr>
                <a:t>Difusores</a:t>
              </a:r>
            </a:p>
          </xdr:txBody>
        </xdr:sp>
      </xdr:grpSp>
      <xdr:pic>
        <xdr:nvPicPr>
          <xdr:cNvPr id="84" name="Picture 2" descr="ii_jjoq1kcj1_164a4c90180aaa1e">
            <a:extLst>
              <a:ext uri="{FF2B5EF4-FFF2-40B4-BE49-F238E27FC236}">
                <a16:creationId xmlns:a16="http://schemas.microsoft.com/office/drawing/2014/main" id="{00000000-0008-0000-0000-00005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105" y="922421"/>
            <a:ext cx="1704473" cy="12237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128589</xdr:colOff>
      <xdr:row>10</xdr:row>
      <xdr:rowOff>53234</xdr:rowOff>
    </xdr:from>
    <xdr:to>
      <xdr:col>2</xdr:col>
      <xdr:colOff>1603751</xdr:colOff>
      <xdr:row>15</xdr:row>
      <xdr:rowOff>138960</xdr:rowOff>
    </xdr:to>
    <xdr:grpSp>
      <xdr:nvGrpSpPr>
        <xdr:cNvPr id="14" name="Grupo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pSpPr/>
      </xdr:nvGrpSpPr>
      <xdr:grpSpPr>
        <a:xfrm>
          <a:off x="1776414" y="2815484"/>
          <a:ext cx="1656137" cy="1609726"/>
          <a:chOff x="1905866" y="2824143"/>
          <a:chExt cx="1675548" cy="1609726"/>
        </a:xfrm>
      </xdr:grpSpPr>
      <xdr:sp macro="" textlink="">
        <xdr:nvSpPr>
          <xdr:cNvPr id="36" name="Rectángulo 35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 bwMode="auto">
          <a:xfrm>
            <a:off x="1905866" y="2824143"/>
            <a:ext cx="1609725" cy="1609726"/>
          </a:xfrm>
          <a:prstGeom prst="rect">
            <a:avLst/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pic>
        <xdr:nvPicPr>
          <xdr:cNvPr id="1897" name="Imagen 3">
            <a:extLst>
              <a:ext uri="{FF2B5EF4-FFF2-40B4-BE49-F238E27FC236}">
                <a16:creationId xmlns:a16="http://schemas.microsoft.com/office/drawing/2014/main" id="{00000000-0008-0000-0000-00006907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3110646" y="4297200"/>
            <a:ext cx="360347" cy="10776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8" name="CuadroTexto 3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 txBox="1"/>
        </xdr:nvSpPr>
        <xdr:spPr bwMode="auto">
          <a:xfrm>
            <a:off x="2456732" y="4167909"/>
            <a:ext cx="523875" cy="26066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bIns="0" rtlCol="0" anchor="ctr" anchorCtr="0">
            <a:noAutofit/>
          </a:bodyPr>
          <a:lstStyle/>
          <a:p>
            <a:pPr algn="ctr"/>
            <a:r>
              <a:rPr lang="es-CO" sz="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Filtros</a:t>
            </a:r>
          </a:p>
        </xdr:txBody>
      </xdr:sp>
      <xdr:grpSp>
        <xdr:nvGrpSpPr>
          <xdr:cNvPr id="89" name="Grupo 88">
            <a:extLst>
              <a:ext uri="{FF2B5EF4-FFF2-40B4-BE49-F238E27FC236}">
                <a16:creationId xmlns:a16="http://schemas.microsoft.com/office/drawing/2014/main" id="{00000000-0008-0000-0000-000059000000}"/>
              </a:ext>
            </a:extLst>
          </xdr:cNvPr>
          <xdr:cNvGrpSpPr/>
        </xdr:nvGrpSpPr>
        <xdr:grpSpPr>
          <a:xfrm>
            <a:off x="1939991" y="2856634"/>
            <a:ext cx="1641423" cy="1379737"/>
            <a:chOff x="4250485" y="678629"/>
            <a:chExt cx="5029014" cy="3748002"/>
          </a:xfrm>
        </xdr:grpSpPr>
        <xdr:pic>
          <xdr:nvPicPr>
            <xdr:cNvPr id="94" name="Picture 2">
              <a:extLst>
                <a:ext uri="{FF2B5EF4-FFF2-40B4-BE49-F238E27FC236}">
                  <a16:creationId xmlns:a16="http://schemas.microsoft.com/office/drawing/2014/main" id="{00000000-0008-0000-0000-00005E000000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1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21029" r="30925"/>
            <a:stretch/>
          </xdr:blipFill>
          <xdr:spPr bwMode="auto">
            <a:xfrm flipH="1">
              <a:off x="6404576" y="678629"/>
              <a:ext cx="2874923" cy="294967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95" name="Picture 6">
              <a:extLst>
                <a:ext uri="{FF2B5EF4-FFF2-40B4-BE49-F238E27FC236}">
                  <a16:creationId xmlns:a16="http://schemas.microsoft.com/office/drawing/2014/main" id="{00000000-0008-0000-0000-00005F000000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1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23237" t="-5029" r="24485"/>
            <a:stretch/>
          </xdr:blipFill>
          <xdr:spPr bwMode="auto">
            <a:xfrm flipH="1">
              <a:off x="5046429" y="1080407"/>
              <a:ext cx="3070590" cy="3041000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99" name="Imagen 98" descr="Resultado de imagen para filtro en V aire acondicionado">
              <a:extLst>
                <a:ext uri="{FF2B5EF4-FFF2-40B4-BE49-F238E27FC236}">
                  <a16:creationId xmlns:a16="http://schemas.microsoft.com/office/drawing/2014/main" id="{00000000-0008-0000-0000-000063000000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19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10" t="2288" r="12308" b="4384"/>
            <a:stretch/>
          </xdr:blipFill>
          <xdr:spPr bwMode="auto">
            <a:xfrm>
              <a:off x="4250485" y="1938760"/>
              <a:ext cx="2095047" cy="248787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</xdr:grpSp>
    <xdr:clientData/>
  </xdr:twoCellAnchor>
  <xdr:twoCellAnchor>
    <xdr:from>
      <xdr:col>1</xdr:col>
      <xdr:colOff>147636</xdr:colOff>
      <xdr:row>24</xdr:row>
      <xdr:rowOff>98338</xdr:rowOff>
    </xdr:from>
    <xdr:to>
      <xdr:col>2</xdr:col>
      <xdr:colOff>1566861</xdr:colOff>
      <xdr:row>33</xdr:row>
      <xdr:rowOff>24760</xdr:rowOff>
    </xdr:to>
    <xdr:grpSp>
      <xdr:nvGrpSpPr>
        <xdr:cNvPr id="15" name="Grupo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pSpPr/>
      </xdr:nvGrpSpPr>
      <xdr:grpSpPr>
        <a:xfrm>
          <a:off x="1795461" y="6661063"/>
          <a:ext cx="1600200" cy="1726647"/>
          <a:chOff x="1924913" y="6662131"/>
          <a:chExt cx="1609725" cy="1718652"/>
        </a:xfrm>
      </xdr:grpSpPr>
      <xdr:grpSp>
        <xdr:nvGrpSpPr>
          <xdr:cNvPr id="1873" name="Grupo 74">
            <a:extLst>
              <a:ext uri="{FF2B5EF4-FFF2-40B4-BE49-F238E27FC236}">
                <a16:creationId xmlns:a16="http://schemas.microsoft.com/office/drawing/2014/main" id="{00000000-0008-0000-0000-000051070000}"/>
              </a:ext>
            </a:extLst>
          </xdr:cNvPr>
          <xdr:cNvGrpSpPr>
            <a:grpSpLocks/>
          </xdr:cNvGrpSpPr>
        </xdr:nvGrpSpPr>
        <xdr:grpSpPr bwMode="auto">
          <a:xfrm>
            <a:off x="1924913" y="6705550"/>
            <a:ext cx="1609725" cy="1675233"/>
            <a:chOff x="10725150" y="28575"/>
            <a:chExt cx="1613207" cy="1618579"/>
          </a:xfrm>
        </xdr:grpSpPr>
        <xdr:sp macro="" textlink="">
          <xdr:nvSpPr>
            <xdr:cNvPr id="76" name="Rectángulo 75">
              <a:extLst>
                <a:ext uri="{FF2B5EF4-FFF2-40B4-BE49-F238E27FC236}">
                  <a16:creationId xmlns:a16="http://schemas.microsoft.com/office/drawing/2014/main" id="{00000000-0008-0000-0000-00004C000000}"/>
                </a:ext>
              </a:extLst>
            </xdr:cNvPr>
            <xdr:cNvSpPr/>
          </xdr:nvSpPr>
          <xdr:spPr>
            <a:xfrm>
              <a:off x="10725150" y="28575"/>
              <a:ext cx="1613207" cy="1609725"/>
            </a:xfrm>
            <a:prstGeom prst="rect">
              <a:avLst/>
            </a:prstGeom>
            <a:solidFill>
              <a:schemeClr val="bg1"/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es-CO"/>
            </a:p>
          </xdr:txBody>
        </xdr:sp>
        <xdr:pic>
          <xdr:nvPicPr>
            <xdr:cNvPr id="1875" name="Imagen 3">
              <a:extLst>
                <a:ext uri="{FF2B5EF4-FFF2-40B4-BE49-F238E27FC236}">
                  <a16:creationId xmlns:a16="http://schemas.microsoft.com/office/drawing/2014/main" id="{00000000-0008-0000-0000-00005307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0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 bwMode="auto">
            <a:xfrm>
              <a:off x="11923014" y="1504950"/>
              <a:ext cx="374178" cy="108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78" name="CuadroTexto 77">
              <a:extLst>
                <a:ext uri="{FF2B5EF4-FFF2-40B4-BE49-F238E27FC236}">
                  <a16:creationId xmlns:a16="http://schemas.microsoft.com/office/drawing/2014/main" id="{00000000-0008-0000-0000-00004E000000}"/>
                </a:ext>
              </a:extLst>
            </xdr:cNvPr>
            <xdr:cNvSpPr txBox="1"/>
          </xdr:nvSpPr>
          <xdr:spPr>
            <a:xfrm>
              <a:off x="11155896" y="1330085"/>
              <a:ext cx="733707" cy="3170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pPr algn="ctr"/>
              <a:r>
                <a:rPr lang="es-CO" sz="800">
                  <a:latin typeface="Arial" panose="020B0604020202020204" pitchFamily="34" charset="0"/>
                  <a:cs typeface="Arial" panose="020B0604020202020204" pitchFamily="34" charset="0"/>
                </a:rPr>
                <a:t>Extractores </a:t>
              </a:r>
            </a:p>
            <a:p>
              <a:pPr algn="ctr"/>
              <a:r>
                <a:rPr lang="es-CO" sz="800">
                  <a:latin typeface="Arial" panose="020B0604020202020204" pitchFamily="34" charset="0"/>
                  <a:cs typeface="Arial" panose="020B0604020202020204" pitchFamily="34" charset="0"/>
                </a:rPr>
                <a:t>tipo hongo</a:t>
              </a:r>
            </a:p>
          </xdr:txBody>
        </xdr:sp>
      </xdr:grpSp>
      <xdr:pic>
        <xdr:nvPicPr>
          <xdr:cNvPr id="103" name="Imagen 102">
            <a:extLst>
              <a:ext uri="{FF2B5EF4-FFF2-40B4-BE49-F238E27FC236}">
                <a16:creationId xmlns:a16="http://schemas.microsoft.com/office/drawing/2014/main" id="{00000000-0008-0000-0000-000067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3453" r="20844"/>
          <a:stretch/>
        </xdr:blipFill>
        <xdr:spPr bwMode="auto">
          <a:xfrm>
            <a:off x="1977615" y="6662131"/>
            <a:ext cx="1504325" cy="150310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4</xdr:col>
      <xdr:colOff>1304925</xdr:colOff>
      <xdr:row>0</xdr:row>
      <xdr:rowOff>38099</xdr:rowOff>
    </xdr:from>
    <xdr:to>
      <xdr:col>6</xdr:col>
      <xdr:colOff>451516</xdr:colOff>
      <xdr:row>2</xdr:row>
      <xdr:rowOff>123824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91949926-2A1F-46B4-94EC-F5711A22A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2550" y="38099"/>
          <a:ext cx="2975641" cy="8858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1:I56"/>
  <sheetViews>
    <sheetView showGridLines="0" showRowColHeaders="0" tabSelected="1" zoomScaleNormal="100" workbookViewId="0">
      <selection activeCell="F13" sqref="F13:G13"/>
    </sheetView>
  </sheetViews>
  <sheetFormatPr baseColWidth="10" defaultRowHeight="12.75" x14ac:dyDescent="0.2"/>
  <cols>
    <col min="1" max="1" width="24.7109375" style="13" customWidth="1"/>
    <col min="2" max="2" width="2.7109375" style="13" customWidth="1"/>
    <col min="3" max="3" width="24.7109375" style="13" customWidth="1"/>
    <col min="4" max="4" width="5.7109375" style="13" customWidth="1"/>
    <col min="5" max="7" width="28.7109375" style="13" customWidth="1"/>
    <col min="8" max="8" width="5.7109375" style="15" customWidth="1"/>
    <col min="9" max="9" width="24.7109375" style="13" customWidth="1"/>
    <col min="10" max="10" width="2.7109375" style="13" customWidth="1"/>
    <col min="11" max="11" width="24.7109375" style="13" customWidth="1"/>
    <col min="12" max="16384" width="11.42578125" style="13"/>
  </cols>
  <sheetData>
    <row r="1" spans="3:9" x14ac:dyDescent="0.2">
      <c r="D1" s="16"/>
      <c r="E1" s="17"/>
      <c r="F1" s="17"/>
      <c r="G1" s="17"/>
      <c r="H1" s="18"/>
    </row>
    <row r="2" spans="3:9" ht="50.25" customHeight="1" x14ac:dyDescent="0.2">
      <c r="D2" s="19"/>
      <c r="E2" s="49"/>
      <c r="F2" s="49"/>
      <c r="G2" s="49"/>
      <c r="H2" s="21"/>
    </row>
    <row r="3" spans="3:9" ht="15" customHeight="1" x14ac:dyDescent="0.2">
      <c r="D3" s="19"/>
      <c r="E3" s="57" t="s">
        <v>3</v>
      </c>
      <c r="F3" s="57"/>
      <c r="G3" s="57"/>
      <c r="H3" s="22"/>
    </row>
    <row r="4" spans="3:9" ht="15" customHeight="1" x14ac:dyDescent="0.2">
      <c r="D4" s="19"/>
      <c r="E4" s="57" t="s">
        <v>4</v>
      </c>
      <c r="F4" s="57"/>
      <c r="G4" s="57"/>
      <c r="H4" s="23"/>
    </row>
    <row r="5" spans="3:9" ht="35.1" customHeight="1" x14ac:dyDescent="0.2">
      <c r="D5" s="19"/>
      <c r="E5" s="57" t="s">
        <v>37</v>
      </c>
      <c r="F5" s="57"/>
      <c r="G5" s="57"/>
      <c r="H5" s="23"/>
    </row>
    <row r="6" spans="3:9" ht="15" customHeight="1" x14ac:dyDescent="0.2">
      <c r="D6" s="19"/>
      <c r="E6" s="57" t="s">
        <v>34</v>
      </c>
      <c r="F6" s="57"/>
      <c r="G6" s="57"/>
      <c r="H6" s="23"/>
    </row>
    <row r="7" spans="3:9" ht="15" customHeight="1" x14ac:dyDescent="0.2">
      <c r="D7" s="19"/>
      <c r="E7" s="31"/>
      <c r="F7" s="31"/>
      <c r="G7" s="31"/>
      <c r="H7" s="23"/>
    </row>
    <row r="8" spans="3:9" ht="30" customHeight="1" x14ac:dyDescent="0.2">
      <c r="C8"/>
      <c r="D8" s="51" t="s">
        <v>36</v>
      </c>
      <c r="E8" s="52"/>
      <c r="F8" s="52"/>
      <c r="G8" s="52"/>
      <c r="H8" s="53"/>
    </row>
    <row r="9" spans="3:9" ht="15" customHeight="1" x14ac:dyDescent="0.2">
      <c r="D9" s="44"/>
      <c r="E9" s="27"/>
      <c r="F9" s="27"/>
      <c r="G9" s="27"/>
      <c r="H9" s="24"/>
    </row>
    <row r="10" spans="3:9" ht="15" customHeight="1" x14ac:dyDescent="0.2">
      <c r="D10" s="54" t="s">
        <v>35</v>
      </c>
      <c r="E10" s="55"/>
      <c r="F10" s="55"/>
      <c r="G10" s="55"/>
      <c r="H10" s="56"/>
    </row>
    <row r="11" spans="3:9" ht="15" customHeight="1" x14ac:dyDescent="0.2">
      <c r="C11" s="14"/>
      <c r="D11" s="19"/>
      <c r="E11" s="20"/>
      <c r="F11" s="20"/>
      <c r="G11" s="20"/>
      <c r="H11" s="21"/>
    </row>
    <row r="12" spans="3:9" ht="30" customHeight="1" x14ac:dyDescent="0.2">
      <c r="C12" s="14"/>
      <c r="D12" s="19"/>
      <c r="E12" s="38" t="s">
        <v>27</v>
      </c>
      <c r="F12" s="50"/>
      <c r="G12" s="50"/>
      <c r="H12" s="24"/>
    </row>
    <row r="13" spans="3:9" ht="30" customHeight="1" x14ac:dyDescent="0.2">
      <c r="D13" s="19"/>
      <c r="E13" s="32" t="s">
        <v>5</v>
      </c>
      <c r="F13" s="50"/>
      <c r="G13" s="50"/>
      <c r="H13" s="24"/>
      <c r="I13" s="14"/>
    </row>
    <row r="14" spans="3:9" ht="30" customHeight="1" x14ac:dyDescent="0.2">
      <c r="D14" s="19"/>
      <c r="E14" s="32" t="s">
        <v>28</v>
      </c>
      <c r="F14" s="50"/>
      <c r="G14" s="50"/>
      <c r="H14" s="24"/>
    </row>
    <row r="15" spans="3:9" ht="15" customHeight="1" x14ac:dyDescent="0.2">
      <c r="D15" s="19"/>
      <c r="E15" s="27"/>
      <c r="F15" s="27"/>
      <c r="G15" s="27"/>
      <c r="H15" s="24"/>
    </row>
    <row r="16" spans="3:9" ht="30" customHeight="1" x14ac:dyDescent="0.2">
      <c r="D16" s="19"/>
      <c r="E16" s="60" t="s">
        <v>23</v>
      </c>
      <c r="F16" s="61"/>
      <c r="G16" s="34" t="str">
        <f>IF(OR($F$12="",$F$13=""),"",Calculos!H2)</f>
        <v/>
      </c>
      <c r="H16" s="24"/>
    </row>
    <row r="17" spans="3:8" ht="30" customHeight="1" x14ac:dyDescent="0.2">
      <c r="D17" s="19"/>
      <c r="E17" s="58" t="s">
        <v>26</v>
      </c>
      <c r="F17" s="59"/>
      <c r="G17" s="35" t="str">
        <f>IF(OR($F$12="",$F$13=""),"",Calculos!I2)</f>
        <v/>
      </c>
      <c r="H17" s="24"/>
    </row>
    <row r="18" spans="3:8" ht="15" customHeight="1" x14ac:dyDescent="0.2">
      <c r="C18"/>
      <c r="D18" s="19"/>
      <c r="E18" s="20"/>
      <c r="F18" s="20"/>
      <c r="G18" s="20"/>
      <c r="H18" s="21"/>
    </row>
    <row r="19" spans="3:8" ht="15.75" x14ac:dyDescent="0.2">
      <c r="C19"/>
      <c r="D19" s="19"/>
      <c r="E19" s="46" t="s">
        <v>33</v>
      </c>
      <c r="F19" s="47"/>
      <c r="G19" s="48"/>
      <c r="H19" s="25"/>
    </row>
    <row r="20" spans="3:8" ht="25.5" x14ac:dyDescent="0.2">
      <c r="D20" s="19"/>
      <c r="E20" s="33" t="s">
        <v>20</v>
      </c>
      <c r="F20" s="33" t="s">
        <v>21</v>
      </c>
      <c r="G20" s="43" t="s">
        <v>25</v>
      </c>
      <c r="H20" s="25"/>
    </row>
    <row r="21" spans="3:8" ht="15.75" x14ac:dyDescent="0.2">
      <c r="D21" s="19"/>
      <c r="E21" s="36" t="str">
        <f>IF(OR($F$12="",$F$13=""),"",IF(AND(Calculos!A5&gt;0,Calculos!E5&gt;0),Calculos!E5,""))</f>
        <v/>
      </c>
      <c r="F21" s="41" t="str">
        <f>IF(OR($F$12="",$F$13=""),"",IF(Calculos!E5="","",Calculos!A5))</f>
        <v/>
      </c>
      <c r="G21" s="40" t="str">
        <f>IF(OR($F$14="",E21=""),"",IF($F$14=Calculos!$N$2,Calculos!K5,IF($F$14=Calculos!$N$3,Calculos!L5)))</f>
        <v/>
      </c>
      <c r="H21" s="26"/>
    </row>
    <row r="22" spans="3:8" ht="15.75" x14ac:dyDescent="0.2">
      <c r="D22" s="19"/>
      <c r="E22" s="36" t="str">
        <f>IF(OR($F$12="",$F$13=""),"",IF(AND(Calculos!A6&gt;0,Calculos!E6&gt;0),Calculos!E6,""))</f>
        <v/>
      </c>
      <c r="F22" s="41" t="str">
        <f>IF(OR($F$12="",$F$13=""),"",IF(Calculos!E6="","",Calculos!A6))</f>
        <v/>
      </c>
      <c r="G22" s="36" t="str">
        <f>IF(OR($F$14="",E22=""),"",IF($F$14=Calculos!$N$2,Calculos!K6,IF($F$14=Calculos!$N$3,Calculos!L6)))</f>
        <v/>
      </c>
      <c r="H22" s="26"/>
    </row>
    <row r="23" spans="3:8" ht="15.75" x14ac:dyDescent="0.2">
      <c r="D23" s="19"/>
      <c r="E23" s="36" t="str">
        <f>IF(OR($F$12="",$F$13=""),"",IF(AND(Calculos!A7&gt;0,Calculos!E7&gt;0),Calculos!E7,""))</f>
        <v/>
      </c>
      <c r="F23" s="41" t="str">
        <f>IF(OR($F$12="",$F$13=""),"",IF(Calculos!E7="","",Calculos!A7))</f>
        <v/>
      </c>
      <c r="G23" s="36" t="str">
        <f>IF(OR($F$14="",E23=""),"",IF($F$14=Calculos!$N$2,Calculos!K7,IF($F$14=Calculos!$N$3,Calculos!L7)))</f>
        <v/>
      </c>
      <c r="H23" s="26"/>
    </row>
    <row r="24" spans="3:8" ht="15.75" x14ac:dyDescent="0.2">
      <c r="D24" s="19"/>
      <c r="E24" s="36" t="str">
        <f>IF(OR($F$12="",$F$13=""),"",IF(AND(Calculos!A8&gt;0,Calculos!E8&gt;0),Calculos!E8,""))</f>
        <v/>
      </c>
      <c r="F24" s="41" t="str">
        <f>IF(OR($F$12="",$F$13=""),"",IF(Calculos!E8="","",Calculos!A8))</f>
        <v/>
      </c>
      <c r="G24" s="36" t="str">
        <f>IF(OR($F$14="",E24=""),"",IF($F$14=Calculos!$N$2,Calculos!K8,IF($F$14=Calculos!$N$3,Calculos!L8)))</f>
        <v/>
      </c>
      <c r="H24" s="26"/>
    </row>
    <row r="25" spans="3:8" ht="15.75" x14ac:dyDescent="0.2">
      <c r="D25" s="19"/>
      <c r="E25" s="36" t="str">
        <f>IF(OR($F$12="",$F$13=""),"",IF(AND(Calculos!A9&gt;0,Calculos!E9&gt;0),Calculos!E9,""))</f>
        <v/>
      </c>
      <c r="F25" s="41" t="str">
        <f>IF(OR($F$12="",$F$13=""),"",IF(Calculos!E9="","",Calculos!A9))</f>
        <v/>
      </c>
      <c r="G25" s="36" t="str">
        <f>IF(OR($F$14="",E25=""),"",IF($F$14=Calculos!$N$2,Calculos!K9,IF($F$14=Calculos!$N$3,Calculos!L9)))</f>
        <v/>
      </c>
      <c r="H25" s="26"/>
    </row>
    <row r="26" spans="3:8" ht="15.75" x14ac:dyDescent="0.2">
      <c r="D26" s="19"/>
      <c r="E26" s="36" t="str">
        <f>IF(OR($F$12="",$F$13=""),"",IF(AND(Calculos!A10&gt;0,Calculos!E10&gt;0),Calculos!E10,""))</f>
        <v/>
      </c>
      <c r="F26" s="41" t="str">
        <f>IF(OR($F$12="",$F$13=""),"",IF(Calculos!E10="","",Calculos!A10))</f>
        <v/>
      </c>
      <c r="G26" s="36" t="str">
        <f>IF(OR($F$14="",E26=""),"",IF($F$14=Calculos!$N$2,Calculos!K10,IF($F$14=Calculos!$N$3,Calculos!L10)))</f>
        <v/>
      </c>
      <c r="H26" s="26"/>
    </row>
    <row r="27" spans="3:8" ht="15.75" x14ac:dyDescent="0.2">
      <c r="C27"/>
      <c r="D27" s="19"/>
      <c r="E27" s="36" t="str">
        <f>IF(OR($F$12="",$F$13=""),"",IF(AND(Calculos!A11&gt;0,Calculos!E11&gt;0),Calculos!E11,""))</f>
        <v/>
      </c>
      <c r="F27" s="41" t="str">
        <f>IF(OR($F$12="",$F$13=""),"",IF(Calculos!E11="","",Calculos!A11))</f>
        <v/>
      </c>
      <c r="G27" s="36" t="str">
        <f>IF(OR($F$14="",E27=""),"",IF($F$14=Calculos!$N$2,Calculos!K11,IF($F$14=Calculos!$N$3,Calculos!L11)))</f>
        <v/>
      </c>
      <c r="H27" s="26"/>
    </row>
    <row r="28" spans="3:8" ht="15.75" x14ac:dyDescent="0.2">
      <c r="D28" s="19"/>
      <c r="E28" s="36" t="str">
        <f>IF(OR($F$12="",$F$13=""),"",IF(AND(Calculos!A12&gt;0,Calculos!E12&gt;0),Calculos!E12,""))</f>
        <v/>
      </c>
      <c r="F28" s="41" t="str">
        <f>IF(OR($F$12="",$F$13=""),"",IF(Calculos!E12="","",Calculos!A12))</f>
        <v/>
      </c>
      <c r="G28" s="36" t="str">
        <f>IF(OR($F$14="",E28=""),"",IF($F$14=Calculos!$N$2,Calculos!K12,IF($F$14=Calculos!$N$3,Calculos!L12)))</f>
        <v/>
      </c>
      <c r="H28" s="26"/>
    </row>
    <row r="29" spans="3:8" ht="15.75" x14ac:dyDescent="0.2">
      <c r="D29" s="19"/>
      <c r="E29" s="36" t="str">
        <f>IF(OR($F$12="",$F$13=""),"",IF(AND(Calculos!A13&gt;0,Calculos!E13&gt;0),Calculos!E13,""))</f>
        <v/>
      </c>
      <c r="F29" s="41" t="str">
        <f>IF(OR($F$12="",$F$13=""),"",IF(Calculos!E13="","",Calculos!A13))</f>
        <v/>
      </c>
      <c r="G29" s="36" t="str">
        <f>IF(OR($F$14="",E29=""),"",IF($F$14=Calculos!$N$2,Calculos!K13,IF($F$14=Calculos!$N$3,Calculos!L13)))</f>
        <v/>
      </c>
      <c r="H29" s="26"/>
    </row>
    <row r="30" spans="3:8" ht="15.75" x14ac:dyDescent="0.2">
      <c r="D30" s="19"/>
      <c r="E30" s="36" t="str">
        <f>IF(OR($F$12="",$F$13=""),"",IF(AND(Calculos!A14&gt;0,Calculos!E14&gt;0),Calculos!E14,""))</f>
        <v/>
      </c>
      <c r="F30" s="41" t="str">
        <f>IF(OR($F$12="",$F$13=""),"",IF(Calculos!E14="","",Calculos!A14))</f>
        <v/>
      </c>
      <c r="G30" s="36" t="str">
        <f>IF(OR($F$14="",E30=""),"",IF($F$14=Calculos!$N$2,Calculos!K14,IF($F$14=Calculos!$N$3,Calculos!L14)))</f>
        <v/>
      </c>
      <c r="H30" s="26"/>
    </row>
    <row r="31" spans="3:8" ht="15.75" x14ac:dyDescent="0.2">
      <c r="D31" s="19"/>
      <c r="E31" s="36" t="str">
        <f>IF(OR($F$12="",$F$13=""),"",IF(AND(Calculos!A15&gt;0,Calculos!E15&gt;0),Calculos!E15,""))</f>
        <v/>
      </c>
      <c r="F31" s="41" t="str">
        <f>IF(OR($F$12="",$F$13=""),"",IF(Calculos!E15="","",Calculos!A15))</f>
        <v/>
      </c>
      <c r="G31" s="36" t="str">
        <f>IF(OR($F$14="",E31=""),"",IF($F$14=Calculos!$N$2,Calculos!K15,IF($F$14=Calculos!$N$3,Calculos!L15)))</f>
        <v/>
      </c>
      <c r="H31" s="26"/>
    </row>
    <row r="32" spans="3:8" ht="15.75" x14ac:dyDescent="0.2">
      <c r="D32" s="19"/>
      <c r="E32" s="36" t="str">
        <f>IF(OR($F$12="",$F$13=""),"",IF(AND(Calculos!A16&gt;0,Calculos!E16&gt;0),Calculos!E16,""))</f>
        <v/>
      </c>
      <c r="F32" s="41" t="str">
        <f>IF(OR($F$12="",$F$13=""),"",IF(Calculos!E16="","",Calculos!A16))</f>
        <v/>
      </c>
      <c r="G32" s="36" t="str">
        <f>IF(OR($F$14="",E32=""),"",IF($F$14=Calculos!$N$2,Calculos!K16,IF($F$14=Calculos!$N$3,Calculos!L16)))</f>
        <v/>
      </c>
      <c r="H32" s="26"/>
    </row>
    <row r="33" spans="3:8" ht="15.75" x14ac:dyDescent="0.2">
      <c r="D33" s="19"/>
      <c r="E33" s="36" t="str">
        <f>IF(OR($F$12="",$F$13=""),"",IF(AND(Calculos!A17&gt;0,Calculos!E17&gt;0),Calculos!E17,""))</f>
        <v/>
      </c>
      <c r="F33" s="41" t="str">
        <f>IF(OR($F$12="",$F$13=""),"",IF(Calculos!E17="","",Calculos!A17))</f>
        <v/>
      </c>
      <c r="G33" s="36" t="str">
        <f>IF(OR($F$14="",E33=""),"",IF($F$14=Calculos!$N$2,Calculos!K17,IF($F$14=Calculos!$N$3,Calculos!L17)))</f>
        <v/>
      </c>
      <c r="H33" s="26"/>
    </row>
    <row r="34" spans="3:8" ht="15.75" x14ac:dyDescent="0.2">
      <c r="D34" s="19"/>
      <c r="E34" s="36" t="str">
        <f>IF(OR($F$12="",$F$13=""),"",IF(AND(Calculos!A18&gt;0,Calculos!E18&gt;0),Calculos!E18,""))</f>
        <v/>
      </c>
      <c r="F34" s="41" t="str">
        <f>IF(OR($F$12="",$F$13=""),"",IF(Calculos!E18="","",Calculos!A18))</f>
        <v/>
      </c>
      <c r="G34" s="36" t="str">
        <f>IF(OR($F$14="",E34=""),"",IF($F$14=Calculos!$N$2,Calculos!K18,IF($F$14=Calculos!$N$3,Calculos!L18)))</f>
        <v/>
      </c>
      <c r="H34" s="26"/>
    </row>
    <row r="35" spans="3:8" ht="15.75" x14ac:dyDescent="0.2">
      <c r="D35" s="19"/>
      <c r="E35" s="36" t="str">
        <f>IF(OR($F$12="",$F$13=""),"",IF(AND(Calculos!A19&gt;0,Calculos!E19&gt;0),Calculos!E19,""))</f>
        <v/>
      </c>
      <c r="F35" s="41" t="str">
        <f>IF(OR($F$12="",$F$13=""),"",IF(Calculos!E19="","",Calculos!A19))</f>
        <v/>
      </c>
      <c r="G35" s="36" t="str">
        <f>IF(OR($F$14="",E35=""),"",IF($F$14=Calculos!$N$2,Calculos!K19,IF($F$14=Calculos!$N$3,Calculos!L19)))</f>
        <v/>
      </c>
      <c r="H35" s="26"/>
    </row>
    <row r="36" spans="3:8" ht="15.75" x14ac:dyDescent="0.2">
      <c r="D36" s="19"/>
      <c r="E36" s="36" t="str">
        <f>IF(OR($F$12="",$F$13=""),"",IF(AND(Calculos!A20&gt;0,Calculos!E20&gt;0),Calculos!E20,""))</f>
        <v/>
      </c>
      <c r="F36" s="41" t="str">
        <f>IF(OR($F$12="",$F$13=""),"",IF(Calculos!E20="","",Calculos!A20))</f>
        <v/>
      </c>
      <c r="G36" s="36" t="str">
        <f>IF(OR($F$14="",E36=""),"",IF($F$14=Calculos!$N$2,Calculos!K20,IF($F$14=Calculos!$N$3,Calculos!L20)))</f>
        <v/>
      </c>
      <c r="H36" s="26"/>
    </row>
    <row r="37" spans="3:8" ht="15.75" x14ac:dyDescent="0.2">
      <c r="D37" s="19"/>
      <c r="E37" s="36" t="str">
        <f>IF(OR($F$12="",$F$13=""),"",IF(AND(Calculos!A21&gt;0,Calculos!E21&gt;0),Calculos!E21,""))</f>
        <v/>
      </c>
      <c r="F37" s="41" t="str">
        <f>IF(OR($F$12="",$F$13=""),"",IF(Calculos!E21="","",Calculos!A21))</f>
        <v/>
      </c>
      <c r="G37" s="36" t="str">
        <f>IF(OR($F$14="",E37=""),"",IF($F$14=Calculos!$N$2,Calculos!K21,IF($F$14=Calculos!$N$3,Calculos!L21)))</f>
        <v/>
      </c>
      <c r="H37" s="26"/>
    </row>
    <row r="38" spans="3:8" ht="15.75" x14ac:dyDescent="0.2">
      <c r="D38" s="19"/>
      <c r="E38" s="36" t="str">
        <f>IF(OR($F$12="",$F$13=""),"",IF(AND(Calculos!A22&gt;0,Calculos!E22&gt;0),Calculos!E22,""))</f>
        <v/>
      </c>
      <c r="F38" s="41" t="str">
        <f>IF(OR($F$12="",$F$13=""),"",IF(Calculos!E22="","",Calculos!A22))</f>
        <v/>
      </c>
      <c r="G38" s="36" t="str">
        <f>IF(OR($F$14="",E38=""),"",IF($F$14=Calculos!$N$2,Calculos!K22,IF($F$14=Calculos!$N$3,Calculos!L22)))</f>
        <v/>
      </c>
      <c r="H38" s="26"/>
    </row>
    <row r="39" spans="3:8" ht="15.75" x14ac:dyDescent="0.2">
      <c r="D39" s="19"/>
      <c r="E39" s="36" t="str">
        <f>IF(OR($F$12="",$F$13=""),"",IF(AND(Calculos!A23&gt;0,Calculos!E23&gt;0),Calculos!E23,""))</f>
        <v/>
      </c>
      <c r="F39" s="41" t="str">
        <f>IF(OR($F$12="",$F$13=""),"",IF(Calculos!E23="","",Calculos!A23))</f>
        <v/>
      </c>
      <c r="G39" s="36" t="str">
        <f>IF(OR($F$14="",E39=""),"",IF($F$14=Calculos!$N$2,Calculos!K23,IF($F$14=Calculos!$N$3,Calculos!L23)))</f>
        <v/>
      </c>
      <c r="H39" s="26"/>
    </row>
    <row r="40" spans="3:8" ht="15.75" x14ac:dyDescent="0.2">
      <c r="C40"/>
      <c r="D40" s="19"/>
      <c r="E40" s="36" t="str">
        <f>IF(OR($F$12="",$F$13=""),"",IF(AND(Calculos!A24&gt;0,Calculos!E24&gt;0),Calculos!E24,""))</f>
        <v/>
      </c>
      <c r="F40" s="41" t="str">
        <f>IF(OR($F$12="",$F$13=""),"",IF(Calculos!E24="","",Calculos!A24))</f>
        <v/>
      </c>
      <c r="G40" s="36" t="str">
        <f>IF(OR($F$14="",E40=""),"",IF($F$14=Calculos!$N$2,Calculos!K24,IF($F$14=Calculos!$N$3,Calculos!L24)))</f>
        <v/>
      </c>
      <c r="H40" s="26"/>
    </row>
    <row r="41" spans="3:8" ht="15.75" x14ac:dyDescent="0.2">
      <c r="D41" s="19"/>
      <c r="E41" s="36" t="str">
        <f>IF(OR($F$12="",$F$13=""),"",IF(AND(Calculos!A25&gt;0,Calculos!E25&gt;0),Calculos!E25,""))</f>
        <v/>
      </c>
      <c r="F41" s="41" t="str">
        <f>IF(OR($F$12="",$F$13=""),"",IF(Calculos!E25="","",Calculos!A25))</f>
        <v/>
      </c>
      <c r="G41" s="36" t="str">
        <f>IF(OR($F$14="",E41=""),"",IF($F$14=Calculos!$N$2,Calculos!K25,IF($F$14=Calculos!$N$3,Calculos!L25)))</f>
        <v/>
      </c>
      <c r="H41" s="26"/>
    </row>
    <row r="42" spans="3:8" ht="15.75" x14ac:dyDescent="0.2">
      <c r="D42" s="19"/>
      <c r="E42" s="36" t="str">
        <f>IF(OR($F$12="",$F$13=""),"",IF(AND(Calculos!A26&gt;0,Calculos!E26&gt;0),Calculos!E26,""))</f>
        <v/>
      </c>
      <c r="F42" s="41" t="str">
        <f>IF(OR($F$12="",$F$13=""),"",IF(Calculos!E26="","",Calculos!A26))</f>
        <v/>
      </c>
      <c r="G42" s="36" t="str">
        <f>IF(OR($F$14="",E42=""),"",IF($F$14=Calculos!$N$2,Calculos!K26,IF($F$14=Calculos!$N$3,Calculos!L26)))</f>
        <v/>
      </c>
      <c r="H42" s="26"/>
    </row>
    <row r="43" spans="3:8" ht="15.75" x14ac:dyDescent="0.2">
      <c r="D43" s="19"/>
      <c r="E43" s="36" t="str">
        <f>IF(OR($F$12="",$F$13=""),"",IF(AND(Calculos!A27&gt;0,Calculos!E27&gt;0),Calculos!E27,""))</f>
        <v/>
      </c>
      <c r="F43" s="41" t="str">
        <f>IF(OR($F$12="",$F$13=""),"",IF(Calculos!E27="","",Calculos!A27))</f>
        <v/>
      </c>
      <c r="G43" s="36" t="str">
        <f>IF(OR($F$14="",E43=""),"",IF($F$14=Calculos!$N$2,Calculos!K27,IF($F$14=Calculos!$N$3,Calculos!L27)))</f>
        <v/>
      </c>
      <c r="H43" s="26"/>
    </row>
    <row r="44" spans="3:8" ht="15.75" x14ac:dyDescent="0.2">
      <c r="D44" s="19"/>
      <c r="E44" s="36" t="str">
        <f>IF(OR($F$12="",$F$13=""),"",IF(AND(Calculos!A28&gt;0,Calculos!E28&gt;0),Calculos!E28,""))</f>
        <v/>
      </c>
      <c r="F44" s="41" t="str">
        <f>IF(OR($F$12="",$F$13=""),"",IF(Calculos!E28="","",Calculos!A28))</f>
        <v/>
      </c>
      <c r="G44" s="36" t="str">
        <f>IF(OR($F$14="",E44=""),"",IF($F$14=Calculos!$N$2,Calculos!K28,IF($F$14=Calculos!$N$3,Calculos!L28)))</f>
        <v/>
      </c>
      <c r="H44" s="26"/>
    </row>
    <row r="45" spans="3:8" ht="15.75" x14ac:dyDescent="0.2">
      <c r="D45" s="19"/>
      <c r="E45" s="36" t="str">
        <f>IF(OR($F$12="",$F$13=""),"",IF(AND(Calculos!A29&gt;0,Calculos!E29&gt;0),Calculos!E29,""))</f>
        <v/>
      </c>
      <c r="F45" s="41" t="str">
        <f>IF(OR($F$12="",$F$13=""),"",IF(Calculos!E29="","",Calculos!A29))</f>
        <v/>
      </c>
      <c r="G45" s="36" t="str">
        <f>IF(OR($F$14="",E45=""),"",IF($F$14=Calculos!$N$2,Calculos!K29,IF($F$14=Calculos!$N$3,Calculos!L29)))</f>
        <v/>
      </c>
      <c r="H45" s="26"/>
    </row>
    <row r="46" spans="3:8" ht="15.75" x14ac:dyDescent="0.2">
      <c r="D46" s="19"/>
      <c r="E46" s="36" t="str">
        <f>IF(OR($F$12="",$F$13=""),"",IF(AND(Calculos!A30&gt;0,Calculos!E30&gt;0),Calculos!E30,""))</f>
        <v/>
      </c>
      <c r="F46" s="41" t="str">
        <f>IF(OR($F$12="",$F$13=""),"",IF(Calculos!E30="","",Calculos!A30))</f>
        <v/>
      </c>
      <c r="G46" s="36" t="str">
        <f>IF(OR($F$14="",E46=""),"",IF($F$14=Calculos!$N$2,Calculos!K30,IF($F$14=Calculos!$N$3,Calculos!L30)))</f>
        <v/>
      </c>
      <c r="H46" s="26"/>
    </row>
    <row r="47" spans="3:8" ht="15.75" x14ac:dyDescent="0.2">
      <c r="D47" s="19"/>
      <c r="E47" s="36" t="str">
        <f>IF(OR($F$12="",$F$13=""),"",IF(AND(Calculos!A31&gt;0,Calculos!E31&gt;0),Calculos!E31,""))</f>
        <v/>
      </c>
      <c r="F47" s="41" t="str">
        <f>IF(OR($F$12="",$F$13=""),"",IF(Calculos!E31="","",Calculos!A31))</f>
        <v/>
      </c>
      <c r="G47" s="36" t="str">
        <f>IF(OR($F$14="",E47=""),"",IF($F$14=Calculos!$N$2,Calculos!K31,IF($F$14=Calculos!$N$3,Calculos!L31)))</f>
        <v/>
      </c>
      <c r="H47" s="26"/>
    </row>
    <row r="48" spans="3:8" ht="15.75" x14ac:dyDescent="0.2">
      <c r="D48" s="19"/>
      <c r="E48" s="36" t="str">
        <f>IF(OR($F$12="",$F$13=""),"",IF(AND(Calculos!A32&gt;0,Calculos!E32&gt;0),Calculos!E32,""))</f>
        <v/>
      </c>
      <c r="F48" s="41" t="str">
        <f>IF(OR($F$12="",$F$13=""),"",IF(Calculos!E32="","",Calculos!A32))</f>
        <v/>
      </c>
      <c r="G48" s="36" t="str">
        <f>IF(OR($F$14="",E48=""),"",IF($F$14=Calculos!$N$2,Calculos!K32,IF($F$14=Calculos!$N$3,Calculos!L32)))</f>
        <v/>
      </c>
      <c r="H48" s="26"/>
    </row>
    <row r="49" spans="4:8" ht="15.75" x14ac:dyDescent="0.2">
      <c r="D49" s="19"/>
      <c r="E49" s="36" t="str">
        <f>IF(OR($F$12="",$F$13=""),"",IF(AND(Calculos!A33&gt;0,Calculos!E33&gt;0),Calculos!E33,""))</f>
        <v/>
      </c>
      <c r="F49" s="41" t="str">
        <f>IF(OR($F$12="",$F$13=""),"",IF(Calculos!E33="","",Calculos!A33))</f>
        <v/>
      </c>
      <c r="G49" s="36" t="str">
        <f>IF(OR($F$14="",E49=""),"",IF($F$14=Calculos!$N$2,Calculos!K33,IF($F$14=Calculos!$N$3,Calculos!L33)))</f>
        <v/>
      </c>
      <c r="H49" s="26"/>
    </row>
    <row r="50" spans="4:8" ht="15.75" x14ac:dyDescent="0.2">
      <c r="D50" s="19"/>
      <c r="E50" s="36" t="str">
        <f>IF(OR($F$12="",$F$13=""),"",IF(AND(Calculos!A34&gt;0,Calculos!E34&gt;0),Calculos!E34,""))</f>
        <v/>
      </c>
      <c r="F50" s="41" t="str">
        <f>IF(OR($F$12="",$F$13=""),"",IF(Calculos!E34="","",Calculos!A34))</f>
        <v/>
      </c>
      <c r="G50" s="36" t="str">
        <f>IF(OR($F$14="",E50=""),"",IF($F$14=Calculos!$N$2,Calculos!K34,IF($F$14=Calculos!$N$3,Calculos!L34)))</f>
        <v/>
      </c>
      <c r="H50" s="26"/>
    </row>
    <row r="51" spans="4:8" ht="15.75" x14ac:dyDescent="0.2">
      <c r="D51" s="19"/>
      <c r="E51" s="36" t="str">
        <f>IF(OR($F$12="",$F$13=""),"",IF(AND(Calculos!A35&gt;0,Calculos!E35&gt;0),Calculos!E35,""))</f>
        <v/>
      </c>
      <c r="F51" s="41" t="str">
        <f>IF(OR($F$12="",$F$13=""),"",IF(Calculos!E35="","",Calculos!A35))</f>
        <v/>
      </c>
      <c r="G51" s="36" t="str">
        <f>IF(OR($F$14="",E51=""),"",IF($F$14=Calculos!$N$2,Calculos!K35,IF($F$14=Calculos!$N$3,Calculos!L35)))</f>
        <v/>
      </c>
      <c r="H51" s="26"/>
    </row>
    <row r="52" spans="4:8" ht="15.75" x14ac:dyDescent="0.2">
      <c r="D52" s="19"/>
      <c r="E52" s="37" t="str">
        <f>IF(OR($F$12="",$F$13=""),"",IF(AND(Calculos!A36&gt;0,Calculos!E36&gt;0),Calculos!E36,""))</f>
        <v/>
      </c>
      <c r="F52" s="42" t="str">
        <f>IF(OR($F$12="",$F$13=""),"",IF(Calculos!E36="","",Calculos!A36))</f>
        <v/>
      </c>
      <c r="G52" s="37" t="str">
        <f>IF(OR($F$14="",E52=""),"",IF($F$14=Calculos!$N$2,Calculos!K36,IF($F$14=Calculos!$N$3,Calculos!L36)))</f>
        <v/>
      </c>
      <c r="H52" s="26"/>
    </row>
    <row r="53" spans="4:8" x14ac:dyDescent="0.2">
      <c r="D53" s="19"/>
      <c r="E53" s="20"/>
      <c r="F53" s="20"/>
      <c r="G53" s="20"/>
      <c r="H53" s="45"/>
    </row>
    <row r="54" spans="4:8" x14ac:dyDescent="0.2">
      <c r="D54" s="28"/>
      <c r="E54" s="29"/>
      <c r="F54" s="29"/>
      <c r="G54" s="29"/>
      <c r="H54" s="30"/>
    </row>
    <row r="56" spans="4:8" x14ac:dyDescent="0.2">
      <c r="F56"/>
    </row>
  </sheetData>
  <sheetProtection algorithmName="SHA-512" hashValue="mu/nxfDfNi0g4Vy6kwATuuS0aoD8kAQBGfzlKalFG/qxUZK8iIuHoSmFVUEedDeDMgwNw/oUJfZjI2ogAn5WTA==" saltValue="ub+cDkefaaiCrTnT4fqCRA==" spinCount="100000" sheet="1" selectLockedCells="1" autoFilter="0"/>
  <autoFilter ref="E20:G52" xr:uid="{00000000-0009-0000-0000-000000000000}"/>
  <mergeCells count="13">
    <mergeCell ref="E19:G19"/>
    <mergeCell ref="E2:G2"/>
    <mergeCell ref="F12:G12"/>
    <mergeCell ref="F13:G13"/>
    <mergeCell ref="F14:G14"/>
    <mergeCell ref="D8:H8"/>
    <mergeCell ref="D10:H10"/>
    <mergeCell ref="E3:G3"/>
    <mergeCell ref="E4:G4"/>
    <mergeCell ref="E5:G5"/>
    <mergeCell ref="E6:G6"/>
    <mergeCell ref="E17:F17"/>
    <mergeCell ref="E16:F16"/>
  </mergeCells>
  <phoneticPr fontId="0" type="noConversion"/>
  <pageMargins left="0.75" right="0.75" top="1" bottom="1" header="0" footer="0"/>
  <pageSetup orientation="portrait" verticalDpi="0" r:id="rId1"/>
  <headerFooter alignWithMargins="0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Calculos!$N$2:$N$3</xm:f>
          </x14:formula1>
          <xm:sqref>F14:G14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R104"/>
  <sheetViews>
    <sheetView workbookViewId="0">
      <selection activeCell="L19" sqref="L19"/>
    </sheetView>
  </sheetViews>
  <sheetFormatPr baseColWidth="10" defaultColWidth="11.7109375" defaultRowHeight="12.75" x14ac:dyDescent="0.2"/>
  <cols>
    <col min="1" max="1" width="11.7109375" style="4" customWidth="1"/>
    <col min="2" max="2" width="11.7109375" style="5" customWidth="1"/>
    <col min="3" max="3" width="11.7109375" style="4" customWidth="1"/>
    <col min="4" max="6" width="11.7109375" style="6" customWidth="1"/>
    <col min="7" max="8" width="11.7109375" style="4" customWidth="1"/>
    <col min="9" max="9" width="11.7109375" style="6" customWidth="1"/>
    <col min="10" max="16384" width="11.7109375" style="4"/>
  </cols>
  <sheetData>
    <row r="1" spans="1:14" ht="38.25" x14ac:dyDescent="0.2">
      <c r="A1" s="1" t="s">
        <v>0</v>
      </c>
      <c r="B1" s="7" t="s">
        <v>6</v>
      </c>
      <c r="C1" s="7" t="s">
        <v>7</v>
      </c>
      <c r="D1" s="8" t="s">
        <v>8</v>
      </c>
      <c r="E1" s="8" t="s">
        <v>14</v>
      </c>
      <c r="F1" s="8" t="s">
        <v>13</v>
      </c>
      <c r="G1" s="7" t="s">
        <v>9</v>
      </c>
      <c r="H1" s="7" t="s">
        <v>22</v>
      </c>
      <c r="I1" s="8" t="s">
        <v>24</v>
      </c>
      <c r="N1" s="39" t="s">
        <v>28</v>
      </c>
    </row>
    <row r="2" spans="1:14" x14ac:dyDescent="0.2">
      <c r="A2" s="2">
        <f>+'Calculador de ducto'!F12</f>
        <v>0</v>
      </c>
      <c r="B2" s="2">
        <f>+'Calculador de ducto'!F13</f>
        <v>0</v>
      </c>
      <c r="C2" s="2">
        <f>EVEN((455.47*A2^0.47)*B2^0.25)</f>
        <v>0</v>
      </c>
      <c r="D2" s="3" t="e">
        <f>EVEN((B2/C2)*144)</f>
        <v>#DIV/0!</v>
      </c>
      <c r="E2" s="3" t="e">
        <f>D2*0.9</f>
        <v>#DIV/0!</v>
      </c>
      <c r="F2" s="3" t="e">
        <f>D2*1.1</f>
        <v>#DIV/0!</v>
      </c>
      <c r="G2" s="12" t="e">
        <f>((D2/PI())^(1/2))*2</f>
        <v>#DIV/0!</v>
      </c>
      <c r="H2" s="2" t="e">
        <f>EVEN(G2)</f>
        <v>#DIV/0!</v>
      </c>
      <c r="I2" s="3" t="e">
        <f>IF(H2&lt;=12,24,IF(H2&lt;=24,22,IF(H2&lt;=35,20,IF(H2&gt;35,18))))</f>
        <v>#DIV/0!</v>
      </c>
      <c r="N2" s="4" t="s">
        <v>29</v>
      </c>
    </row>
    <row r="3" spans="1:14" x14ac:dyDescent="0.2">
      <c r="B3" s="4"/>
      <c r="D3" s="4"/>
      <c r="E3" s="4"/>
      <c r="F3" s="4"/>
      <c r="N3" s="4" t="s">
        <v>30</v>
      </c>
    </row>
    <row r="4" spans="1:14" ht="51" x14ac:dyDescent="0.2">
      <c r="A4" s="9" t="s">
        <v>10</v>
      </c>
      <c r="B4" s="10" t="s">
        <v>1</v>
      </c>
      <c r="C4" s="11" t="s">
        <v>2</v>
      </c>
      <c r="D4" s="9" t="s">
        <v>11</v>
      </c>
      <c r="E4" s="9" t="s">
        <v>12</v>
      </c>
      <c r="F4" s="8" t="s">
        <v>15</v>
      </c>
      <c r="G4" s="8" t="s">
        <v>16</v>
      </c>
      <c r="H4" s="8" t="s">
        <v>17</v>
      </c>
      <c r="I4" s="8" t="s">
        <v>18</v>
      </c>
      <c r="J4" s="8" t="s">
        <v>19</v>
      </c>
      <c r="K4" s="8" t="s">
        <v>31</v>
      </c>
      <c r="L4" s="8" t="s">
        <v>32</v>
      </c>
    </row>
    <row r="5" spans="1:14" x14ac:dyDescent="0.2">
      <c r="A5" s="2">
        <v>2</v>
      </c>
      <c r="B5" s="3" t="e">
        <f>TRUNC($D$2/A5)</f>
        <v>#DIV/0!</v>
      </c>
      <c r="C5" s="2" t="e">
        <f>IF(A5&lt;=B5,B5,"")</f>
        <v>#DIV/0!</v>
      </c>
      <c r="D5" s="2" t="e">
        <f>IF(C5="","",IF(C5/A5&lt;=4,C5,""))</f>
        <v>#DIV/0!</v>
      </c>
      <c r="E5" s="2" t="e">
        <f>IF(OR(C5="",D5=""),"",EVEN(D5))</f>
        <v>#DIV/0!</v>
      </c>
      <c r="F5" s="2" t="e">
        <f>IF(OR(C5="",D5=""),"",A5*D5)</f>
        <v>#DIV/0!</v>
      </c>
      <c r="G5" s="2" t="e">
        <f t="shared" ref="G5:G10" si="0">IF(OR(C5="",D5=""),"",A5*E5)</f>
        <v>#DIV/0!</v>
      </c>
      <c r="H5" s="3">
        <f t="shared" ref="H5:H36" si="1">A5*25.4</f>
        <v>50.8</v>
      </c>
      <c r="I5" s="2" t="e">
        <f>IF(E5="","",E5*25.4)</f>
        <v>#DIV/0!</v>
      </c>
      <c r="J5" s="3" t="e">
        <f>IF(G5="","",IF(AND(G5&gt;$E$2,G5&lt;$F$2),"CORRECTO","ERROR"))</f>
        <v>#DIV/0!</v>
      </c>
      <c r="K5" s="3" t="e">
        <f>IF(E5&lt;=12,24,IF(E5&lt;=30,22,IF(E5&lt;=54,20,IF(E5&lt;=84,18,IF(E5&gt;84,16)))))</f>
        <v>#DIV/0!</v>
      </c>
      <c r="L5" s="3" t="e">
        <f>IF(E5&lt;=30,24,IF(E5&lt;=54,22,IF(E5&lt;=84,20,IF(E5&gt;84,18))))</f>
        <v>#DIV/0!</v>
      </c>
    </row>
    <row r="6" spans="1:14" x14ac:dyDescent="0.2">
      <c r="A6" s="2">
        <f>A5+2</f>
        <v>4</v>
      </c>
      <c r="B6" s="3" t="e">
        <f t="shared" ref="B6:B36" si="2">TRUNC($D$2/A6)</f>
        <v>#DIV/0!</v>
      </c>
      <c r="C6" s="2" t="e">
        <f t="shared" ref="C6:C32" si="3">IF(A6&lt;=B6,B6,"")</f>
        <v>#DIV/0!</v>
      </c>
      <c r="D6" s="2" t="e">
        <f t="shared" ref="D6:D36" si="4">IF(C6="","",IF(C6/A6&lt;=4,C6,""))</f>
        <v>#DIV/0!</v>
      </c>
      <c r="E6" s="2" t="e">
        <f t="shared" ref="E6:E36" si="5">IF(OR(C6="",D6=""),"",EVEN(D6))</f>
        <v>#DIV/0!</v>
      </c>
      <c r="F6" s="2" t="e">
        <f t="shared" ref="F6:F36" si="6">IF(OR(C6="",D6=""),"",A6*D6)</f>
        <v>#DIV/0!</v>
      </c>
      <c r="G6" s="2" t="e">
        <f t="shared" si="0"/>
        <v>#DIV/0!</v>
      </c>
      <c r="H6" s="3">
        <f t="shared" si="1"/>
        <v>101.6</v>
      </c>
      <c r="I6" s="2" t="e">
        <f t="shared" ref="I6:I36" si="7">IF(E6="","",E6*25.4)</f>
        <v>#DIV/0!</v>
      </c>
      <c r="J6" s="3" t="e">
        <f t="shared" ref="J6:J36" si="8">IF(G6="","",IF(AND(G6&gt;$E$2,G6&lt;$F$2),"CORRECTO","ERROR"))</f>
        <v>#DIV/0!</v>
      </c>
      <c r="K6" s="3" t="e">
        <f t="shared" ref="K6:K36" si="9">IF(E6&lt;=12,24,IF(E6&lt;=30,22,IF(E6&lt;=54,20,IF(E6&lt;=84,18,IF(E6&gt;84,16)))))</f>
        <v>#DIV/0!</v>
      </c>
      <c r="L6" s="3" t="e">
        <f t="shared" ref="L6:L36" si="10">IF(E6&lt;=30,24,IF(E6&lt;=54,22,IF(E6&lt;=84,20,IF(E6&gt;84,18))))</f>
        <v>#DIV/0!</v>
      </c>
    </row>
    <row r="7" spans="1:14" x14ac:dyDescent="0.2">
      <c r="A7" s="2">
        <f t="shared" ref="A7:A33" si="11">A6+2</f>
        <v>6</v>
      </c>
      <c r="B7" s="3" t="e">
        <f t="shared" si="2"/>
        <v>#DIV/0!</v>
      </c>
      <c r="C7" s="2" t="e">
        <f t="shared" si="3"/>
        <v>#DIV/0!</v>
      </c>
      <c r="D7" s="2" t="e">
        <f t="shared" si="4"/>
        <v>#DIV/0!</v>
      </c>
      <c r="E7" s="2" t="e">
        <f t="shared" si="5"/>
        <v>#DIV/0!</v>
      </c>
      <c r="F7" s="2" t="e">
        <f t="shared" si="6"/>
        <v>#DIV/0!</v>
      </c>
      <c r="G7" s="2" t="e">
        <f t="shared" si="0"/>
        <v>#DIV/0!</v>
      </c>
      <c r="H7" s="3">
        <f t="shared" si="1"/>
        <v>152.39999999999998</v>
      </c>
      <c r="I7" s="2" t="e">
        <f t="shared" si="7"/>
        <v>#DIV/0!</v>
      </c>
      <c r="J7" s="3" t="e">
        <f t="shared" si="8"/>
        <v>#DIV/0!</v>
      </c>
      <c r="K7" s="3" t="e">
        <f t="shared" si="9"/>
        <v>#DIV/0!</v>
      </c>
      <c r="L7" s="3" t="e">
        <f t="shared" si="10"/>
        <v>#DIV/0!</v>
      </c>
    </row>
    <row r="8" spans="1:14" x14ac:dyDescent="0.2">
      <c r="A8" s="2">
        <f t="shared" si="11"/>
        <v>8</v>
      </c>
      <c r="B8" s="3" t="e">
        <f t="shared" si="2"/>
        <v>#DIV/0!</v>
      </c>
      <c r="C8" s="2" t="e">
        <f t="shared" si="3"/>
        <v>#DIV/0!</v>
      </c>
      <c r="D8" s="2" t="e">
        <f t="shared" si="4"/>
        <v>#DIV/0!</v>
      </c>
      <c r="E8" s="2" t="e">
        <f t="shared" si="5"/>
        <v>#DIV/0!</v>
      </c>
      <c r="F8" s="2" t="e">
        <f t="shared" si="6"/>
        <v>#DIV/0!</v>
      </c>
      <c r="G8" s="2" t="e">
        <f t="shared" si="0"/>
        <v>#DIV/0!</v>
      </c>
      <c r="H8" s="3">
        <f t="shared" si="1"/>
        <v>203.2</v>
      </c>
      <c r="I8" s="2" t="e">
        <f t="shared" si="7"/>
        <v>#DIV/0!</v>
      </c>
      <c r="J8" s="3" t="e">
        <f t="shared" si="8"/>
        <v>#DIV/0!</v>
      </c>
      <c r="K8" s="3" t="e">
        <f t="shared" si="9"/>
        <v>#DIV/0!</v>
      </c>
      <c r="L8" s="3" t="e">
        <f t="shared" si="10"/>
        <v>#DIV/0!</v>
      </c>
    </row>
    <row r="9" spans="1:14" x14ac:dyDescent="0.2">
      <c r="A9" s="2">
        <f t="shared" si="11"/>
        <v>10</v>
      </c>
      <c r="B9" s="3" t="e">
        <f t="shared" si="2"/>
        <v>#DIV/0!</v>
      </c>
      <c r="C9" s="2" t="e">
        <f t="shared" si="3"/>
        <v>#DIV/0!</v>
      </c>
      <c r="D9" s="2" t="e">
        <f t="shared" si="4"/>
        <v>#DIV/0!</v>
      </c>
      <c r="E9" s="2" t="e">
        <f t="shared" si="5"/>
        <v>#DIV/0!</v>
      </c>
      <c r="F9" s="2" t="e">
        <f t="shared" si="6"/>
        <v>#DIV/0!</v>
      </c>
      <c r="G9" s="2" t="e">
        <f t="shared" si="0"/>
        <v>#DIV/0!</v>
      </c>
      <c r="H9" s="3">
        <f t="shared" si="1"/>
        <v>254</v>
      </c>
      <c r="I9" s="2" t="e">
        <f t="shared" si="7"/>
        <v>#DIV/0!</v>
      </c>
      <c r="J9" s="3" t="e">
        <f t="shared" si="8"/>
        <v>#DIV/0!</v>
      </c>
      <c r="K9" s="3" t="e">
        <f t="shared" si="9"/>
        <v>#DIV/0!</v>
      </c>
      <c r="L9" s="3" t="e">
        <f t="shared" si="10"/>
        <v>#DIV/0!</v>
      </c>
    </row>
    <row r="10" spans="1:14" x14ac:dyDescent="0.2">
      <c r="A10" s="2">
        <f t="shared" si="11"/>
        <v>12</v>
      </c>
      <c r="B10" s="3" t="e">
        <f t="shared" si="2"/>
        <v>#DIV/0!</v>
      </c>
      <c r="C10" s="2" t="e">
        <f t="shared" si="3"/>
        <v>#DIV/0!</v>
      </c>
      <c r="D10" s="2" t="e">
        <f t="shared" si="4"/>
        <v>#DIV/0!</v>
      </c>
      <c r="E10" s="2" t="e">
        <f t="shared" si="5"/>
        <v>#DIV/0!</v>
      </c>
      <c r="F10" s="2" t="e">
        <f>IF(OR(C10="",D10=""),"",A10*D10)</f>
        <v>#DIV/0!</v>
      </c>
      <c r="G10" s="2" t="e">
        <f t="shared" si="0"/>
        <v>#DIV/0!</v>
      </c>
      <c r="H10" s="3">
        <f t="shared" si="1"/>
        <v>304.79999999999995</v>
      </c>
      <c r="I10" s="2" t="e">
        <f t="shared" si="7"/>
        <v>#DIV/0!</v>
      </c>
      <c r="J10" s="3" t="e">
        <f t="shared" si="8"/>
        <v>#DIV/0!</v>
      </c>
      <c r="K10" s="3" t="e">
        <f t="shared" si="9"/>
        <v>#DIV/0!</v>
      </c>
      <c r="L10" s="3" t="e">
        <f t="shared" si="10"/>
        <v>#DIV/0!</v>
      </c>
    </row>
    <row r="11" spans="1:14" x14ac:dyDescent="0.2">
      <c r="A11" s="2">
        <f t="shared" si="11"/>
        <v>14</v>
      </c>
      <c r="B11" s="3" t="e">
        <f t="shared" si="2"/>
        <v>#DIV/0!</v>
      </c>
      <c r="C11" s="2" t="e">
        <f t="shared" si="3"/>
        <v>#DIV/0!</v>
      </c>
      <c r="D11" s="2" t="e">
        <f t="shared" si="4"/>
        <v>#DIV/0!</v>
      </c>
      <c r="E11" s="2" t="e">
        <f t="shared" si="5"/>
        <v>#DIV/0!</v>
      </c>
      <c r="F11" s="2" t="e">
        <f t="shared" si="6"/>
        <v>#DIV/0!</v>
      </c>
      <c r="G11" s="2" t="e">
        <f t="shared" ref="G11:G36" si="12">IF(OR(C11="",D11=""),"",A11*E11)</f>
        <v>#DIV/0!</v>
      </c>
      <c r="H11" s="3">
        <f t="shared" si="1"/>
        <v>355.59999999999997</v>
      </c>
      <c r="I11" s="2" t="e">
        <f t="shared" si="7"/>
        <v>#DIV/0!</v>
      </c>
      <c r="J11" s="3" t="e">
        <f t="shared" si="8"/>
        <v>#DIV/0!</v>
      </c>
      <c r="K11" s="3" t="e">
        <f t="shared" si="9"/>
        <v>#DIV/0!</v>
      </c>
      <c r="L11" s="3" t="e">
        <f t="shared" si="10"/>
        <v>#DIV/0!</v>
      </c>
    </row>
    <row r="12" spans="1:14" x14ac:dyDescent="0.2">
      <c r="A12" s="2">
        <f t="shared" si="11"/>
        <v>16</v>
      </c>
      <c r="B12" s="3" t="e">
        <f t="shared" si="2"/>
        <v>#DIV/0!</v>
      </c>
      <c r="C12" s="2" t="e">
        <f t="shared" si="3"/>
        <v>#DIV/0!</v>
      </c>
      <c r="D12" s="2" t="e">
        <f t="shared" si="4"/>
        <v>#DIV/0!</v>
      </c>
      <c r="E12" s="2" t="e">
        <f t="shared" si="5"/>
        <v>#DIV/0!</v>
      </c>
      <c r="F12" s="2" t="e">
        <f t="shared" si="6"/>
        <v>#DIV/0!</v>
      </c>
      <c r="G12" s="2" t="e">
        <f t="shared" si="12"/>
        <v>#DIV/0!</v>
      </c>
      <c r="H12" s="3">
        <f t="shared" si="1"/>
        <v>406.4</v>
      </c>
      <c r="I12" s="2" t="e">
        <f t="shared" si="7"/>
        <v>#DIV/0!</v>
      </c>
      <c r="J12" s="3" t="e">
        <f t="shared" si="8"/>
        <v>#DIV/0!</v>
      </c>
      <c r="K12" s="3" t="e">
        <f t="shared" si="9"/>
        <v>#DIV/0!</v>
      </c>
      <c r="L12" s="3" t="e">
        <f t="shared" si="10"/>
        <v>#DIV/0!</v>
      </c>
    </row>
    <row r="13" spans="1:14" x14ac:dyDescent="0.2">
      <c r="A13" s="2">
        <f t="shared" si="11"/>
        <v>18</v>
      </c>
      <c r="B13" s="3" t="e">
        <f t="shared" si="2"/>
        <v>#DIV/0!</v>
      </c>
      <c r="C13" s="2" t="e">
        <f t="shared" si="3"/>
        <v>#DIV/0!</v>
      </c>
      <c r="D13" s="2" t="e">
        <f t="shared" si="4"/>
        <v>#DIV/0!</v>
      </c>
      <c r="E13" s="2" t="e">
        <f t="shared" si="5"/>
        <v>#DIV/0!</v>
      </c>
      <c r="F13" s="2" t="e">
        <f t="shared" si="6"/>
        <v>#DIV/0!</v>
      </c>
      <c r="G13" s="2" t="e">
        <f t="shared" si="12"/>
        <v>#DIV/0!</v>
      </c>
      <c r="H13" s="3">
        <f t="shared" si="1"/>
        <v>457.2</v>
      </c>
      <c r="I13" s="2" t="e">
        <f t="shared" si="7"/>
        <v>#DIV/0!</v>
      </c>
      <c r="J13" s="3" t="e">
        <f t="shared" si="8"/>
        <v>#DIV/0!</v>
      </c>
      <c r="K13" s="3" t="e">
        <f t="shared" si="9"/>
        <v>#DIV/0!</v>
      </c>
      <c r="L13" s="3" t="e">
        <f t="shared" si="10"/>
        <v>#DIV/0!</v>
      </c>
    </row>
    <row r="14" spans="1:14" x14ac:dyDescent="0.2">
      <c r="A14" s="2">
        <f t="shared" si="11"/>
        <v>20</v>
      </c>
      <c r="B14" s="3" t="e">
        <f t="shared" si="2"/>
        <v>#DIV/0!</v>
      </c>
      <c r="C14" s="2" t="e">
        <f t="shared" si="3"/>
        <v>#DIV/0!</v>
      </c>
      <c r="D14" s="2" t="e">
        <f t="shared" si="4"/>
        <v>#DIV/0!</v>
      </c>
      <c r="E14" s="2" t="e">
        <f t="shared" si="5"/>
        <v>#DIV/0!</v>
      </c>
      <c r="F14" s="2" t="e">
        <f t="shared" si="6"/>
        <v>#DIV/0!</v>
      </c>
      <c r="G14" s="2" t="e">
        <f t="shared" si="12"/>
        <v>#DIV/0!</v>
      </c>
      <c r="H14" s="3">
        <f t="shared" si="1"/>
        <v>508</v>
      </c>
      <c r="I14" s="2" t="e">
        <f t="shared" si="7"/>
        <v>#DIV/0!</v>
      </c>
      <c r="J14" s="3" t="e">
        <f t="shared" si="8"/>
        <v>#DIV/0!</v>
      </c>
      <c r="K14" s="3" t="e">
        <f t="shared" si="9"/>
        <v>#DIV/0!</v>
      </c>
      <c r="L14" s="3" t="e">
        <f t="shared" si="10"/>
        <v>#DIV/0!</v>
      </c>
    </row>
    <row r="15" spans="1:14" x14ac:dyDescent="0.2">
      <c r="A15" s="2">
        <f t="shared" si="11"/>
        <v>22</v>
      </c>
      <c r="B15" s="3" t="e">
        <f t="shared" si="2"/>
        <v>#DIV/0!</v>
      </c>
      <c r="C15" s="2" t="e">
        <f t="shared" si="3"/>
        <v>#DIV/0!</v>
      </c>
      <c r="D15" s="2" t="e">
        <f t="shared" si="4"/>
        <v>#DIV/0!</v>
      </c>
      <c r="E15" s="2" t="e">
        <f t="shared" si="5"/>
        <v>#DIV/0!</v>
      </c>
      <c r="F15" s="2" t="e">
        <f t="shared" si="6"/>
        <v>#DIV/0!</v>
      </c>
      <c r="G15" s="2" t="e">
        <f t="shared" si="12"/>
        <v>#DIV/0!</v>
      </c>
      <c r="H15" s="3">
        <f t="shared" si="1"/>
        <v>558.79999999999995</v>
      </c>
      <c r="I15" s="2" t="e">
        <f t="shared" si="7"/>
        <v>#DIV/0!</v>
      </c>
      <c r="J15" s="3" t="e">
        <f t="shared" si="8"/>
        <v>#DIV/0!</v>
      </c>
      <c r="K15" s="3" t="e">
        <f t="shared" si="9"/>
        <v>#DIV/0!</v>
      </c>
      <c r="L15" s="3" t="e">
        <f t="shared" si="10"/>
        <v>#DIV/0!</v>
      </c>
    </row>
    <row r="16" spans="1:14" x14ac:dyDescent="0.2">
      <c r="A16" s="2">
        <f t="shared" si="11"/>
        <v>24</v>
      </c>
      <c r="B16" s="3" t="e">
        <f t="shared" si="2"/>
        <v>#DIV/0!</v>
      </c>
      <c r="C16" s="2" t="e">
        <f t="shared" si="3"/>
        <v>#DIV/0!</v>
      </c>
      <c r="D16" s="2" t="e">
        <f t="shared" si="4"/>
        <v>#DIV/0!</v>
      </c>
      <c r="E16" s="2" t="e">
        <f t="shared" si="5"/>
        <v>#DIV/0!</v>
      </c>
      <c r="F16" s="2" t="e">
        <f t="shared" si="6"/>
        <v>#DIV/0!</v>
      </c>
      <c r="G16" s="2" t="e">
        <f t="shared" si="12"/>
        <v>#DIV/0!</v>
      </c>
      <c r="H16" s="3">
        <f t="shared" si="1"/>
        <v>609.59999999999991</v>
      </c>
      <c r="I16" s="2" t="e">
        <f t="shared" si="7"/>
        <v>#DIV/0!</v>
      </c>
      <c r="J16" s="3" t="e">
        <f t="shared" si="8"/>
        <v>#DIV/0!</v>
      </c>
      <c r="K16" s="3" t="e">
        <f t="shared" si="9"/>
        <v>#DIV/0!</v>
      </c>
      <c r="L16" s="3" t="e">
        <f t="shared" si="10"/>
        <v>#DIV/0!</v>
      </c>
    </row>
    <row r="17" spans="1:252" x14ac:dyDescent="0.2">
      <c r="A17" s="2">
        <f t="shared" si="11"/>
        <v>26</v>
      </c>
      <c r="B17" s="3" t="e">
        <f t="shared" si="2"/>
        <v>#DIV/0!</v>
      </c>
      <c r="C17" s="2" t="e">
        <f t="shared" si="3"/>
        <v>#DIV/0!</v>
      </c>
      <c r="D17" s="2" t="e">
        <f t="shared" si="4"/>
        <v>#DIV/0!</v>
      </c>
      <c r="E17" s="2" t="e">
        <f t="shared" si="5"/>
        <v>#DIV/0!</v>
      </c>
      <c r="F17" s="2" t="e">
        <f t="shared" si="6"/>
        <v>#DIV/0!</v>
      </c>
      <c r="G17" s="2" t="e">
        <f t="shared" si="12"/>
        <v>#DIV/0!</v>
      </c>
      <c r="H17" s="3">
        <f t="shared" si="1"/>
        <v>660.4</v>
      </c>
      <c r="I17" s="2" t="e">
        <f t="shared" si="7"/>
        <v>#DIV/0!</v>
      </c>
      <c r="J17" s="3" t="e">
        <f t="shared" si="8"/>
        <v>#DIV/0!</v>
      </c>
      <c r="K17" s="3" t="e">
        <f t="shared" si="9"/>
        <v>#DIV/0!</v>
      </c>
      <c r="L17" s="3" t="e">
        <f t="shared" si="10"/>
        <v>#DIV/0!</v>
      </c>
    </row>
    <row r="18" spans="1:252" x14ac:dyDescent="0.2">
      <c r="A18" s="2">
        <f t="shared" si="11"/>
        <v>28</v>
      </c>
      <c r="B18" s="3" t="e">
        <f t="shared" si="2"/>
        <v>#DIV/0!</v>
      </c>
      <c r="C18" s="2" t="e">
        <f t="shared" si="3"/>
        <v>#DIV/0!</v>
      </c>
      <c r="D18" s="2" t="e">
        <f t="shared" si="4"/>
        <v>#DIV/0!</v>
      </c>
      <c r="E18" s="2" t="e">
        <f t="shared" si="5"/>
        <v>#DIV/0!</v>
      </c>
      <c r="F18" s="2" t="e">
        <f t="shared" si="6"/>
        <v>#DIV/0!</v>
      </c>
      <c r="G18" s="2" t="e">
        <f t="shared" si="12"/>
        <v>#DIV/0!</v>
      </c>
      <c r="H18" s="3">
        <f t="shared" si="1"/>
        <v>711.19999999999993</v>
      </c>
      <c r="I18" s="2" t="e">
        <f t="shared" si="7"/>
        <v>#DIV/0!</v>
      </c>
      <c r="J18" s="3" t="e">
        <f t="shared" si="8"/>
        <v>#DIV/0!</v>
      </c>
      <c r="K18" s="3" t="e">
        <f t="shared" si="9"/>
        <v>#DIV/0!</v>
      </c>
      <c r="L18" s="3" t="e">
        <f t="shared" si="10"/>
        <v>#DIV/0!</v>
      </c>
    </row>
    <row r="19" spans="1:252" x14ac:dyDescent="0.2">
      <c r="A19" s="2">
        <f t="shared" si="11"/>
        <v>30</v>
      </c>
      <c r="B19" s="3" t="e">
        <f t="shared" si="2"/>
        <v>#DIV/0!</v>
      </c>
      <c r="C19" s="2" t="e">
        <f t="shared" si="3"/>
        <v>#DIV/0!</v>
      </c>
      <c r="D19" s="2" t="e">
        <f t="shared" si="4"/>
        <v>#DIV/0!</v>
      </c>
      <c r="E19" s="2" t="e">
        <f t="shared" si="5"/>
        <v>#DIV/0!</v>
      </c>
      <c r="F19" s="2" t="e">
        <f t="shared" si="6"/>
        <v>#DIV/0!</v>
      </c>
      <c r="G19" s="2" t="e">
        <f t="shared" si="12"/>
        <v>#DIV/0!</v>
      </c>
      <c r="H19" s="3">
        <f t="shared" si="1"/>
        <v>762</v>
      </c>
      <c r="I19" s="2" t="e">
        <f t="shared" si="7"/>
        <v>#DIV/0!</v>
      </c>
      <c r="J19" s="3" t="e">
        <f t="shared" si="8"/>
        <v>#DIV/0!</v>
      </c>
      <c r="K19" s="3" t="e">
        <f t="shared" si="9"/>
        <v>#DIV/0!</v>
      </c>
      <c r="L19" s="3" t="e">
        <f t="shared" si="10"/>
        <v>#DIV/0!</v>
      </c>
      <c r="EZ19" s="4">
        <f t="shared" ref="EZ19:FL22" si="13">EZ18+1</f>
        <v>1</v>
      </c>
      <c r="FA19" s="4">
        <f t="shared" si="13"/>
        <v>1</v>
      </c>
      <c r="FB19" s="4">
        <f t="shared" si="13"/>
        <v>1</v>
      </c>
      <c r="FC19" s="4">
        <f t="shared" si="13"/>
        <v>1</v>
      </c>
      <c r="FD19" s="4">
        <f t="shared" si="13"/>
        <v>1</v>
      </c>
      <c r="FE19" s="4">
        <f t="shared" si="13"/>
        <v>1</v>
      </c>
      <c r="FF19" s="4">
        <f t="shared" si="13"/>
        <v>1</v>
      </c>
      <c r="FG19" s="4">
        <f t="shared" si="13"/>
        <v>1</v>
      </c>
      <c r="FH19" s="4">
        <f t="shared" si="13"/>
        <v>1</v>
      </c>
      <c r="FI19" s="4">
        <f t="shared" si="13"/>
        <v>1</v>
      </c>
      <c r="FJ19" s="4">
        <f t="shared" si="13"/>
        <v>1</v>
      </c>
      <c r="FK19" s="4">
        <f t="shared" si="13"/>
        <v>1</v>
      </c>
      <c r="FL19" s="4">
        <f t="shared" si="13"/>
        <v>1</v>
      </c>
      <c r="FM19" s="4">
        <f t="shared" ref="FM19:GB22" si="14">FM18+1</f>
        <v>1</v>
      </c>
      <c r="FN19" s="4">
        <f t="shared" si="14"/>
        <v>1</v>
      </c>
      <c r="FO19" s="4">
        <f t="shared" si="14"/>
        <v>1</v>
      </c>
      <c r="FP19" s="4">
        <f t="shared" si="14"/>
        <v>1</v>
      </c>
      <c r="FQ19" s="4">
        <f t="shared" si="14"/>
        <v>1</v>
      </c>
      <c r="FR19" s="4">
        <f t="shared" si="14"/>
        <v>1</v>
      </c>
      <c r="FS19" s="4">
        <f t="shared" si="14"/>
        <v>1</v>
      </c>
      <c r="FT19" s="4">
        <f t="shared" si="14"/>
        <v>1</v>
      </c>
      <c r="FU19" s="4">
        <f t="shared" si="14"/>
        <v>1</v>
      </c>
      <c r="FV19" s="4">
        <f t="shared" si="14"/>
        <v>1</v>
      </c>
      <c r="FW19" s="4">
        <f t="shared" si="14"/>
        <v>1</v>
      </c>
      <c r="FX19" s="4">
        <f t="shared" si="14"/>
        <v>1</v>
      </c>
      <c r="FY19" s="4">
        <f t="shared" si="14"/>
        <v>1</v>
      </c>
      <c r="FZ19" s="4">
        <f t="shared" si="14"/>
        <v>1</v>
      </c>
      <c r="GA19" s="4">
        <f t="shared" si="14"/>
        <v>1</v>
      </c>
      <c r="GB19" s="4">
        <f t="shared" si="14"/>
        <v>1</v>
      </c>
      <c r="GC19" s="4">
        <f t="shared" ref="GC19:GR22" si="15">GC18+1</f>
        <v>1</v>
      </c>
      <c r="GD19" s="4">
        <f t="shared" si="15"/>
        <v>1</v>
      </c>
      <c r="GE19" s="4">
        <f t="shared" si="15"/>
        <v>1</v>
      </c>
      <c r="GF19" s="4">
        <f t="shared" si="15"/>
        <v>1</v>
      </c>
      <c r="GG19" s="4">
        <f t="shared" si="15"/>
        <v>1</v>
      </c>
      <c r="GH19" s="4">
        <f t="shared" si="15"/>
        <v>1</v>
      </c>
      <c r="GI19" s="4">
        <f t="shared" si="15"/>
        <v>1</v>
      </c>
      <c r="GJ19" s="4">
        <f t="shared" si="15"/>
        <v>1</v>
      </c>
      <c r="GK19" s="4">
        <f t="shared" si="15"/>
        <v>1</v>
      </c>
      <c r="GL19" s="4">
        <f t="shared" si="15"/>
        <v>1</v>
      </c>
      <c r="GM19" s="4">
        <f t="shared" si="15"/>
        <v>1</v>
      </c>
      <c r="GN19" s="4">
        <f t="shared" si="15"/>
        <v>1</v>
      </c>
      <c r="GO19" s="4">
        <f t="shared" si="15"/>
        <v>1</v>
      </c>
      <c r="GP19" s="4">
        <f t="shared" si="15"/>
        <v>1</v>
      </c>
      <c r="GQ19" s="4">
        <f t="shared" si="15"/>
        <v>1</v>
      </c>
      <c r="GR19" s="4">
        <f t="shared" si="15"/>
        <v>1</v>
      </c>
      <c r="GS19" s="4">
        <f t="shared" ref="GS19:HH22" si="16">GS18+1</f>
        <v>1</v>
      </c>
      <c r="GT19" s="4">
        <f t="shared" si="16"/>
        <v>1</v>
      </c>
      <c r="GU19" s="4">
        <f t="shared" si="16"/>
        <v>1</v>
      </c>
      <c r="GV19" s="4">
        <f t="shared" si="16"/>
        <v>1</v>
      </c>
      <c r="GW19" s="4">
        <f t="shared" si="16"/>
        <v>1</v>
      </c>
      <c r="GX19" s="4">
        <f t="shared" si="16"/>
        <v>1</v>
      </c>
      <c r="GY19" s="4">
        <f t="shared" si="16"/>
        <v>1</v>
      </c>
      <c r="GZ19" s="4">
        <f t="shared" si="16"/>
        <v>1</v>
      </c>
      <c r="HA19" s="4">
        <f t="shared" si="16"/>
        <v>1</v>
      </c>
      <c r="HB19" s="4">
        <f t="shared" si="16"/>
        <v>1</v>
      </c>
      <c r="HC19" s="4">
        <f t="shared" si="16"/>
        <v>1</v>
      </c>
      <c r="HD19" s="4">
        <f t="shared" si="16"/>
        <v>1</v>
      </c>
      <c r="HE19" s="4">
        <f t="shared" si="16"/>
        <v>1</v>
      </c>
      <c r="HF19" s="4">
        <f t="shared" si="16"/>
        <v>1</v>
      </c>
      <c r="HG19" s="4">
        <f t="shared" si="16"/>
        <v>1</v>
      </c>
      <c r="HH19" s="4">
        <f t="shared" si="16"/>
        <v>1</v>
      </c>
      <c r="HI19" s="4">
        <f t="shared" ref="HI19:HX22" si="17">HI18+1</f>
        <v>1</v>
      </c>
      <c r="HJ19" s="4">
        <f t="shared" si="17"/>
        <v>1</v>
      </c>
      <c r="HK19" s="4">
        <f t="shared" si="17"/>
        <v>1</v>
      </c>
      <c r="HL19" s="4">
        <f t="shared" si="17"/>
        <v>1</v>
      </c>
      <c r="HM19" s="4">
        <f t="shared" si="17"/>
        <v>1</v>
      </c>
      <c r="HN19" s="4">
        <f t="shared" si="17"/>
        <v>1</v>
      </c>
      <c r="HO19" s="4">
        <f t="shared" si="17"/>
        <v>1</v>
      </c>
      <c r="HP19" s="4">
        <f t="shared" si="17"/>
        <v>1</v>
      </c>
      <c r="HQ19" s="4">
        <f t="shared" si="17"/>
        <v>1</v>
      </c>
      <c r="HR19" s="4">
        <f t="shared" si="17"/>
        <v>1</v>
      </c>
      <c r="HS19" s="4">
        <f t="shared" si="17"/>
        <v>1</v>
      </c>
      <c r="HT19" s="4">
        <f t="shared" si="17"/>
        <v>1</v>
      </c>
      <c r="HU19" s="4">
        <f t="shared" si="17"/>
        <v>1</v>
      </c>
      <c r="HV19" s="4">
        <f t="shared" si="17"/>
        <v>1</v>
      </c>
      <c r="HW19" s="4">
        <f t="shared" si="17"/>
        <v>1</v>
      </c>
      <c r="HX19" s="4">
        <f t="shared" si="17"/>
        <v>1</v>
      </c>
      <c r="HY19" s="4">
        <f t="shared" ref="HY19:IN19" si="18">HY18+1</f>
        <v>1</v>
      </c>
      <c r="HZ19" s="4">
        <f t="shared" si="18"/>
        <v>1</v>
      </c>
      <c r="IA19" s="4">
        <f t="shared" si="18"/>
        <v>1</v>
      </c>
      <c r="IB19" s="4">
        <f t="shared" si="18"/>
        <v>1</v>
      </c>
      <c r="IC19" s="4">
        <f t="shared" si="18"/>
        <v>1</v>
      </c>
      <c r="ID19" s="4">
        <f t="shared" si="18"/>
        <v>1</v>
      </c>
      <c r="IE19" s="4">
        <f t="shared" si="18"/>
        <v>1</v>
      </c>
      <c r="IF19" s="4">
        <f t="shared" si="18"/>
        <v>1</v>
      </c>
      <c r="IG19" s="4">
        <f t="shared" si="18"/>
        <v>1</v>
      </c>
      <c r="IH19" s="4">
        <f t="shared" si="18"/>
        <v>1</v>
      </c>
      <c r="II19" s="4">
        <f t="shared" si="18"/>
        <v>1</v>
      </c>
      <c r="IJ19" s="4">
        <f t="shared" si="18"/>
        <v>1</v>
      </c>
      <c r="IK19" s="4">
        <f t="shared" si="18"/>
        <v>1</v>
      </c>
      <c r="IL19" s="4">
        <f t="shared" si="18"/>
        <v>1</v>
      </c>
      <c r="IM19" s="4">
        <f t="shared" si="18"/>
        <v>1</v>
      </c>
      <c r="IN19" s="4">
        <f t="shared" si="18"/>
        <v>1</v>
      </c>
      <c r="IO19" s="4">
        <f t="shared" ref="IC19:IR22" si="19">IO18+1</f>
        <v>1</v>
      </c>
      <c r="IP19" s="4">
        <f t="shared" si="19"/>
        <v>1</v>
      </c>
      <c r="IQ19" s="4">
        <f t="shared" si="19"/>
        <v>1</v>
      </c>
      <c r="IR19" s="4">
        <f t="shared" si="19"/>
        <v>1</v>
      </c>
    </row>
    <row r="20" spans="1:252" x14ac:dyDescent="0.2">
      <c r="A20" s="2">
        <f t="shared" si="11"/>
        <v>32</v>
      </c>
      <c r="B20" s="3" t="e">
        <f t="shared" si="2"/>
        <v>#DIV/0!</v>
      </c>
      <c r="C20" s="2" t="e">
        <f t="shared" si="3"/>
        <v>#DIV/0!</v>
      </c>
      <c r="D20" s="2" t="e">
        <f t="shared" si="4"/>
        <v>#DIV/0!</v>
      </c>
      <c r="E20" s="2" t="e">
        <f t="shared" si="5"/>
        <v>#DIV/0!</v>
      </c>
      <c r="F20" s="2" t="e">
        <f t="shared" si="6"/>
        <v>#DIV/0!</v>
      </c>
      <c r="G20" s="2" t="e">
        <f t="shared" si="12"/>
        <v>#DIV/0!</v>
      </c>
      <c r="H20" s="3">
        <f t="shared" si="1"/>
        <v>812.8</v>
      </c>
      <c r="I20" s="2" t="e">
        <f t="shared" si="7"/>
        <v>#DIV/0!</v>
      </c>
      <c r="J20" s="3" t="e">
        <f t="shared" si="8"/>
        <v>#DIV/0!</v>
      </c>
      <c r="K20" s="3" t="e">
        <f t="shared" si="9"/>
        <v>#DIV/0!</v>
      </c>
      <c r="L20" s="3" t="e">
        <f t="shared" si="10"/>
        <v>#DIV/0!</v>
      </c>
      <c r="EZ20" s="4">
        <f t="shared" si="13"/>
        <v>2</v>
      </c>
      <c r="FA20" s="4">
        <f t="shared" si="13"/>
        <v>2</v>
      </c>
      <c r="FB20" s="4">
        <f t="shared" si="13"/>
        <v>2</v>
      </c>
      <c r="FC20" s="4">
        <f t="shared" si="13"/>
        <v>2</v>
      </c>
      <c r="FD20" s="4">
        <f t="shared" si="13"/>
        <v>2</v>
      </c>
      <c r="FE20" s="4">
        <f t="shared" si="13"/>
        <v>2</v>
      </c>
      <c r="FF20" s="4">
        <f t="shared" si="13"/>
        <v>2</v>
      </c>
      <c r="FG20" s="4">
        <f t="shared" si="13"/>
        <v>2</v>
      </c>
      <c r="FH20" s="4">
        <f t="shared" si="13"/>
        <v>2</v>
      </c>
      <c r="FI20" s="4">
        <f t="shared" si="13"/>
        <v>2</v>
      </c>
      <c r="FJ20" s="4">
        <f t="shared" si="13"/>
        <v>2</v>
      </c>
      <c r="FK20" s="4">
        <f t="shared" si="13"/>
        <v>2</v>
      </c>
      <c r="FL20" s="4">
        <f t="shared" si="13"/>
        <v>2</v>
      </c>
      <c r="FM20" s="4">
        <f t="shared" si="14"/>
        <v>2</v>
      </c>
      <c r="FN20" s="4">
        <f t="shared" si="14"/>
        <v>2</v>
      </c>
      <c r="FO20" s="4">
        <f t="shared" si="14"/>
        <v>2</v>
      </c>
      <c r="FP20" s="4">
        <f t="shared" si="14"/>
        <v>2</v>
      </c>
      <c r="FQ20" s="4">
        <f t="shared" si="14"/>
        <v>2</v>
      </c>
      <c r="FR20" s="4">
        <f t="shared" si="14"/>
        <v>2</v>
      </c>
      <c r="FS20" s="4">
        <f t="shared" si="14"/>
        <v>2</v>
      </c>
      <c r="FT20" s="4">
        <f t="shared" si="14"/>
        <v>2</v>
      </c>
      <c r="FU20" s="4">
        <f t="shared" si="14"/>
        <v>2</v>
      </c>
      <c r="FV20" s="4">
        <f t="shared" si="14"/>
        <v>2</v>
      </c>
      <c r="FW20" s="4">
        <f t="shared" si="14"/>
        <v>2</v>
      </c>
      <c r="FX20" s="4">
        <f t="shared" si="14"/>
        <v>2</v>
      </c>
      <c r="FY20" s="4">
        <f t="shared" si="14"/>
        <v>2</v>
      </c>
      <c r="FZ20" s="4">
        <f t="shared" si="14"/>
        <v>2</v>
      </c>
      <c r="GA20" s="4">
        <f t="shared" si="14"/>
        <v>2</v>
      </c>
      <c r="GB20" s="4">
        <f t="shared" si="14"/>
        <v>2</v>
      </c>
      <c r="GC20" s="4">
        <f t="shared" si="15"/>
        <v>2</v>
      </c>
      <c r="GD20" s="4">
        <f t="shared" si="15"/>
        <v>2</v>
      </c>
      <c r="GE20" s="4">
        <f t="shared" si="15"/>
        <v>2</v>
      </c>
      <c r="GF20" s="4">
        <f t="shared" si="15"/>
        <v>2</v>
      </c>
      <c r="GG20" s="4">
        <f t="shared" si="15"/>
        <v>2</v>
      </c>
      <c r="GH20" s="4">
        <f t="shared" si="15"/>
        <v>2</v>
      </c>
      <c r="GI20" s="4">
        <f t="shared" si="15"/>
        <v>2</v>
      </c>
      <c r="GJ20" s="4">
        <f t="shared" si="15"/>
        <v>2</v>
      </c>
      <c r="GK20" s="4">
        <f t="shared" si="15"/>
        <v>2</v>
      </c>
      <c r="GL20" s="4">
        <f t="shared" si="15"/>
        <v>2</v>
      </c>
      <c r="GM20" s="4">
        <f t="shared" si="15"/>
        <v>2</v>
      </c>
      <c r="GN20" s="4">
        <f t="shared" si="15"/>
        <v>2</v>
      </c>
      <c r="GO20" s="4">
        <f t="shared" si="15"/>
        <v>2</v>
      </c>
      <c r="GP20" s="4">
        <f t="shared" si="15"/>
        <v>2</v>
      </c>
      <c r="GQ20" s="4">
        <f t="shared" si="15"/>
        <v>2</v>
      </c>
      <c r="GR20" s="4">
        <f t="shared" si="15"/>
        <v>2</v>
      </c>
      <c r="GS20" s="4">
        <f t="shared" si="16"/>
        <v>2</v>
      </c>
      <c r="GT20" s="4">
        <f t="shared" si="16"/>
        <v>2</v>
      </c>
      <c r="GU20" s="4">
        <f t="shared" si="16"/>
        <v>2</v>
      </c>
      <c r="GV20" s="4">
        <f t="shared" si="16"/>
        <v>2</v>
      </c>
      <c r="GW20" s="4">
        <f t="shared" si="16"/>
        <v>2</v>
      </c>
      <c r="GX20" s="4">
        <f t="shared" si="16"/>
        <v>2</v>
      </c>
      <c r="GY20" s="4">
        <f t="shared" si="16"/>
        <v>2</v>
      </c>
      <c r="GZ20" s="4">
        <f t="shared" si="16"/>
        <v>2</v>
      </c>
      <c r="HA20" s="4">
        <f t="shared" si="16"/>
        <v>2</v>
      </c>
      <c r="HB20" s="4">
        <f t="shared" si="16"/>
        <v>2</v>
      </c>
      <c r="HC20" s="4">
        <f t="shared" si="16"/>
        <v>2</v>
      </c>
      <c r="HD20" s="4">
        <f t="shared" si="16"/>
        <v>2</v>
      </c>
      <c r="HE20" s="4">
        <f t="shared" si="16"/>
        <v>2</v>
      </c>
      <c r="HF20" s="4">
        <f t="shared" si="16"/>
        <v>2</v>
      </c>
      <c r="HG20" s="4">
        <f t="shared" si="16"/>
        <v>2</v>
      </c>
      <c r="HH20" s="4">
        <f t="shared" si="16"/>
        <v>2</v>
      </c>
      <c r="HI20" s="4">
        <f t="shared" si="17"/>
        <v>2</v>
      </c>
      <c r="HJ20" s="4">
        <f t="shared" si="17"/>
        <v>2</v>
      </c>
      <c r="HK20" s="4">
        <f t="shared" si="17"/>
        <v>2</v>
      </c>
      <c r="HL20" s="4">
        <f t="shared" si="17"/>
        <v>2</v>
      </c>
      <c r="HM20" s="4">
        <f t="shared" si="17"/>
        <v>2</v>
      </c>
      <c r="HN20" s="4">
        <f t="shared" si="17"/>
        <v>2</v>
      </c>
      <c r="HO20" s="4">
        <f t="shared" si="17"/>
        <v>2</v>
      </c>
      <c r="HP20" s="4">
        <f t="shared" si="17"/>
        <v>2</v>
      </c>
      <c r="HQ20" s="4">
        <f t="shared" si="17"/>
        <v>2</v>
      </c>
      <c r="HR20" s="4">
        <f t="shared" si="17"/>
        <v>2</v>
      </c>
      <c r="HS20" s="4">
        <f t="shared" si="17"/>
        <v>2</v>
      </c>
      <c r="HT20" s="4">
        <f t="shared" si="17"/>
        <v>2</v>
      </c>
      <c r="HU20" s="4">
        <f t="shared" si="17"/>
        <v>2</v>
      </c>
      <c r="HV20" s="4">
        <f t="shared" si="17"/>
        <v>2</v>
      </c>
      <c r="HW20" s="4">
        <f t="shared" si="17"/>
        <v>2</v>
      </c>
      <c r="HX20" s="4">
        <f t="shared" si="17"/>
        <v>2</v>
      </c>
      <c r="HY20" s="4">
        <f t="shared" ref="HY20:IB22" si="20">HY19+1</f>
        <v>2</v>
      </c>
      <c r="HZ20" s="4">
        <f t="shared" si="20"/>
        <v>2</v>
      </c>
      <c r="IA20" s="4">
        <f t="shared" si="20"/>
        <v>2</v>
      </c>
      <c r="IB20" s="4">
        <f t="shared" si="20"/>
        <v>2</v>
      </c>
      <c r="IC20" s="4">
        <f t="shared" si="19"/>
        <v>2</v>
      </c>
      <c r="ID20" s="4">
        <f t="shared" si="19"/>
        <v>2</v>
      </c>
      <c r="IE20" s="4">
        <f t="shared" si="19"/>
        <v>2</v>
      </c>
      <c r="IF20" s="4">
        <f t="shared" si="19"/>
        <v>2</v>
      </c>
      <c r="IG20" s="4">
        <f t="shared" si="19"/>
        <v>2</v>
      </c>
      <c r="IH20" s="4">
        <f t="shared" si="19"/>
        <v>2</v>
      </c>
      <c r="II20" s="4">
        <f t="shared" si="19"/>
        <v>2</v>
      </c>
      <c r="IJ20" s="4">
        <f t="shared" si="19"/>
        <v>2</v>
      </c>
      <c r="IK20" s="4">
        <f t="shared" si="19"/>
        <v>2</v>
      </c>
      <c r="IL20" s="4">
        <f t="shared" si="19"/>
        <v>2</v>
      </c>
      <c r="IM20" s="4">
        <f t="shared" si="19"/>
        <v>2</v>
      </c>
      <c r="IN20" s="4">
        <f t="shared" si="19"/>
        <v>2</v>
      </c>
      <c r="IO20" s="4">
        <f t="shared" si="19"/>
        <v>2</v>
      </c>
      <c r="IP20" s="4">
        <f t="shared" si="19"/>
        <v>2</v>
      </c>
      <c r="IQ20" s="4">
        <f t="shared" si="19"/>
        <v>2</v>
      </c>
      <c r="IR20" s="4">
        <f t="shared" si="19"/>
        <v>2</v>
      </c>
    </row>
    <row r="21" spans="1:252" x14ac:dyDescent="0.2">
      <c r="A21" s="2">
        <f t="shared" si="11"/>
        <v>34</v>
      </c>
      <c r="B21" s="3" t="e">
        <f t="shared" si="2"/>
        <v>#DIV/0!</v>
      </c>
      <c r="C21" s="2" t="e">
        <f t="shared" si="3"/>
        <v>#DIV/0!</v>
      </c>
      <c r="D21" s="2" t="e">
        <f t="shared" si="4"/>
        <v>#DIV/0!</v>
      </c>
      <c r="E21" s="2" t="e">
        <f t="shared" si="5"/>
        <v>#DIV/0!</v>
      </c>
      <c r="F21" s="2" t="e">
        <f t="shared" si="6"/>
        <v>#DIV/0!</v>
      </c>
      <c r="G21" s="2" t="e">
        <f t="shared" si="12"/>
        <v>#DIV/0!</v>
      </c>
      <c r="H21" s="3">
        <f t="shared" si="1"/>
        <v>863.59999999999991</v>
      </c>
      <c r="I21" s="2" t="e">
        <f t="shared" si="7"/>
        <v>#DIV/0!</v>
      </c>
      <c r="J21" s="3" t="e">
        <f t="shared" si="8"/>
        <v>#DIV/0!</v>
      </c>
      <c r="K21" s="3" t="e">
        <f t="shared" si="9"/>
        <v>#DIV/0!</v>
      </c>
      <c r="L21" s="3" t="e">
        <f t="shared" si="10"/>
        <v>#DIV/0!</v>
      </c>
      <c r="EZ21" s="4">
        <f t="shared" si="13"/>
        <v>3</v>
      </c>
      <c r="FA21" s="4">
        <f t="shared" si="13"/>
        <v>3</v>
      </c>
      <c r="FB21" s="4">
        <f t="shared" si="13"/>
        <v>3</v>
      </c>
      <c r="FC21" s="4">
        <f t="shared" si="13"/>
        <v>3</v>
      </c>
      <c r="FD21" s="4">
        <f t="shared" si="13"/>
        <v>3</v>
      </c>
      <c r="FE21" s="4">
        <f t="shared" si="13"/>
        <v>3</v>
      </c>
      <c r="FF21" s="4">
        <f t="shared" si="13"/>
        <v>3</v>
      </c>
      <c r="FG21" s="4">
        <f t="shared" si="13"/>
        <v>3</v>
      </c>
      <c r="FH21" s="4">
        <f t="shared" si="13"/>
        <v>3</v>
      </c>
      <c r="FI21" s="4">
        <f t="shared" si="13"/>
        <v>3</v>
      </c>
      <c r="FJ21" s="4">
        <f t="shared" si="13"/>
        <v>3</v>
      </c>
      <c r="FK21" s="4">
        <f t="shared" si="13"/>
        <v>3</v>
      </c>
      <c r="FL21" s="4">
        <f t="shared" si="13"/>
        <v>3</v>
      </c>
      <c r="FM21" s="4">
        <f t="shared" si="14"/>
        <v>3</v>
      </c>
      <c r="FN21" s="4">
        <f t="shared" si="14"/>
        <v>3</v>
      </c>
      <c r="FO21" s="4">
        <f t="shared" si="14"/>
        <v>3</v>
      </c>
      <c r="FP21" s="4">
        <f t="shared" si="14"/>
        <v>3</v>
      </c>
      <c r="FQ21" s="4">
        <f t="shared" si="14"/>
        <v>3</v>
      </c>
      <c r="FR21" s="4">
        <f t="shared" si="14"/>
        <v>3</v>
      </c>
      <c r="FS21" s="4">
        <f t="shared" si="14"/>
        <v>3</v>
      </c>
      <c r="FT21" s="4">
        <f t="shared" si="14"/>
        <v>3</v>
      </c>
      <c r="FU21" s="4">
        <f t="shared" si="14"/>
        <v>3</v>
      </c>
      <c r="FV21" s="4">
        <f t="shared" si="14"/>
        <v>3</v>
      </c>
      <c r="FW21" s="4">
        <f t="shared" si="14"/>
        <v>3</v>
      </c>
      <c r="FX21" s="4">
        <f t="shared" si="14"/>
        <v>3</v>
      </c>
      <c r="FY21" s="4">
        <f t="shared" si="14"/>
        <v>3</v>
      </c>
      <c r="FZ21" s="4">
        <f t="shared" si="14"/>
        <v>3</v>
      </c>
      <c r="GA21" s="4">
        <f t="shared" si="14"/>
        <v>3</v>
      </c>
      <c r="GB21" s="4">
        <f t="shared" si="14"/>
        <v>3</v>
      </c>
      <c r="GC21" s="4">
        <f t="shared" si="15"/>
        <v>3</v>
      </c>
      <c r="GD21" s="4">
        <f t="shared" si="15"/>
        <v>3</v>
      </c>
      <c r="GE21" s="4">
        <f t="shared" si="15"/>
        <v>3</v>
      </c>
      <c r="GF21" s="4">
        <f t="shared" si="15"/>
        <v>3</v>
      </c>
      <c r="GG21" s="4">
        <f t="shared" si="15"/>
        <v>3</v>
      </c>
      <c r="GH21" s="4">
        <f t="shared" si="15"/>
        <v>3</v>
      </c>
      <c r="GI21" s="4">
        <f t="shared" si="15"/>
        <v>3</v>
      </c>
      <c r="GJ21" s="4">
        <f t="shared" si="15"/>
        <v>3</v>
      </c>
      <c r="GK21" s="4">
        <f t="shared" si="15"/>
        <v>3</v>
      </c>
      <c r="GL21" s="4">
        <f t="shared" si="15"/>
        <v>3</v>
      </c>
      <c r="GM21" s="4">
        <f t="shared" si="15"/>
        <v>3</v>
      </c>
      <c r="GN21" s="4">
        <f t="shared" si="15"/>
        <v>3</v>
      </c>
      <c r="GO21" s="4">
        <f t="shared" si="15"/>
        <v>3</v>
      </c>
      <c r="GP21" s="4">
        <f t="shared" si="15"/>
        <v>3</v>
      </c>
      <c r="GQ21" s="4">
        <f t="shared" si="15"/>
        <v>3</v>
      </c>
      <c r="GR21" s="4">
        <f t="shared" si="15"/>
        <v>3</v>
      </c>
      <c r="GS21" s="4">
        <f t="shared" si="16"/>
        <v>3</v>
      </c>
      <c r="GT21" s="4">
        <f t="shared" si="16"/>
        <v>3</v>
      </c>
      <c r="GU21" s="4">
        <f t="shared" si="16"/>
        <v>3</v>
      </c>
      <c r="GV21" s="4">
        <f t="shared" si="16"/>
        <v>3</v>
      </c>
      <c r="GW21" s="4">
        <f t="shared" si="16"/>
        <v>3</v>
      </c>
      <c r="GX21" s="4">
        <f t="shared" si="16"/>
        <v>3</v>
      </c>
      <c r="GY21" s="4">
        <f t="shared" si="16"/>
        <v>3</v>
      </c>
      <c r="GZ21" s="4">
        <f t="shared" si="16"/>
        <v>3</v>
      </c>
      <c r="HA21" s="4">
        <f t="shared" si="16"/>
        <v>3</v>
      </c>
      <c r="HB21" s="4">
        <f t="shared" si="16"/>
        <v>3</v>
      </c>
      <c r="HC21" s="4">
        <f t="shared" si="16"/>
        <v>3</v>
      </c>
      <c r="HD21" s="4">
        <f t="shared" si="16"/>
        <v>3</v>
      </c>
      <c r="HE21" s="4">
        <f t="shared" si="16"/>
        <v>3</v>
      </c>
      <c r="HF21" s="4">
        <f t="shared" si="16"/>
        <v>3</v>
      </c>
      <c r="HG21" s="4">
        <f t="shared" si="16"/>
        <v>3</v>
      </c>
      <c r="HH21" s="4">
        <f t="shared" si="16"/>
        <v>3</v>
      </c>
      <c r="HI21" s="4">
        <f t="shared" si="17"/>
        <v>3</v>
      </c>
      <c r="HJ21" s="4">
        <f t="shared" si="17"/>
        <v>3</v>
      </c>
      <c r="HK21" s="4">
        <f t="shared" si="17"/>
        <v>3</v>
      </c>
      <c r="HL21" s="4">
        <f t="shared" si="17"/>
        <v>3</v>
      </c>
      <c r="HM21" s="4">
        <f t="shared" si="17"/>
        <v>3</v>
      </c>
      <c r="HN21" s="4">
        <f t="shared" si="17"/>
        <v>3</v>
      </c>
      <c r="HO21" s="4">
        <f t="shared" si="17"/>
        <v>3</v>
      </c>
      <c r="HP21" s="4">
        <f t="shared" si="17"/>
        <v>3</v>
      </c>
      <c r="HQ21" s="4">
        <f t="shared" si="17"/>
        <v>3</v>
      </c>
      <c r="HR21" s="4">
        <f t="shared" si="17"/>
        <v>3</v>
      </c>
      <c r="HS21" s="4">
        <f t="shared" si="17"/>
        <v>3</v>
      </c>
      <c r="HT21" s="4">
        <f t="shared" si="17"/>
        <v>3</v>
      </c>
      <c r="HU21" s="4">
        <f t="shared" si="17"/>
        <v>3</v>
      </c>
      <c r="HV21" s="4">
        <f t="shared" si="17"/>
        <v>3</v>
      </c>
      <c r="HW21" s="4">
        <f t="shared" si="17"/>
        <v>3</v>
      </c>
      <c r="HX21" s="4">
        <f t="shared" si="17"/>
        <v>3</v>
      </c>
      <c r="HY21" s="4">
        <f t="shared" si="20"/>
        <v>3</v>
      </c>
      <c r="HZ21" s="4">
        <f t="shared" si="20"/>
        <v>3</v>
      </c>
      <c r="IA21" s="4">
        <f t="shared" si="20"/>
        <v>3</v>
      </c>
      <c r="IB21" s="4">
        <f t="shared" si="20"/>
        <v>3</v>
      </c>
      <c r="IC21" s="4">
        <f t="shared" si="19"/>
        <v>3</v>
      </c>
      <c r="ID21" s="4">
        <f t="shared" si="19"/>
        <v>3</v>
      </c>
      <c r="IE21" s="4">
        <f t="shared" si="19"/>
        <v>3</v>
      </c>
      <c r="IF21" s="4">
        <f t="shared" si="19"/>
        <v>3</v>
      </c>
      <c r="IG21" s="4">
        <f t="shared" si="19"/>
        <v>3</v>
      </c>
      <c r="IH21" s="4">
        <f t="shared" si="19"/>
        <v>3</v>
      </c>
      <c r="II21" s="4">
        <f t="shared" si="19"/>
        <v>3</v>
      </c>
      <c r="IJ21" s="4">
        <f t="shared" si="19"/>
        <v>3</v>
      </c>
      <c r="IK21" s="4">
        <f t="shared" si="19"/>
        <v>3</v>
      </c>
      <c r="IL21" s="4">
        <f t="shared" si="19"/>
        <v>3</v>
      </c>
      <c r="IM21" s="4">
        <f t="shared" si="19"/>
        <v>3</v>
      </c>
      <c r="IN21" s="4">
        <f t="shared" si="19"/>
        <v>3</v>
      </c>
      <c r="IO21" s="4">
        <f t="shared" si="19"/>
        <v>3</v>
      </c>
      <c r="IP21" s="4">
        <f t="shared" si="19"/>
        <v>3</v>
      </c>
      <c r="IQ21" s="4">
        <f t="shared" si="19"/>
        <v>3</v>
      </c>
      <c r="IR21" s="4">
        <f t="shared" si="19"/>
        <v>3</v>
      </c>
    </row>
    <row r="22" spans="1:252" x14ac:dyDescent="0.2">
      <c r="A22" s="2">
        <f t="shared" si="11"/>
        <v>36</v>
      </c>
      <c r="B22" s="3" t="e">
        <f t="shared" si="2"/>
        <v>#DIV/0!</v>
      </c>
      <c r="C22" s="2" t="e">
        <f t="shared" si="3"/>
        <v>#DIV/0!</v>
      </c>
      <c r="D22" s="2" t="e">
        <f t="shared" si="4"/>
        <v>#DIV/0!</v>
      </c>
      <c r="E22" s="2" t="e">
        <f t="shared" si="5"/>
        <v>#DIV/0!</v>
      </c>
      <c r="F22" s="2" t="e">
        <f t="shared" si="6"/>
        <v>#DIV/0!</v>
      </c>
      <c r="G22" s="2" t="e">
        <f t="shared" si="12"/>
        <v>#DIV/0!</v>
      </c>
      <c r="H22" s="3">
        <f t="shared" si="1"/>
        <v>914.4</v>
      </c>
      <c r="I22" s="2" t="e">
        <f t="shared" si="7"/>
        <v>#DIV/0!</v>
      </c>
      <c r="J22" s="3" t="e">
        <f t="shared" si="8"/>
        <v>#DIV/0!</v>
      </c>
      <c r="K22" s="3" t="e">
        <f t="shared" si="9"/>
        <v>#DIV/0!</v>
      </c>
      <c r="L22" s="3" t="e">
        <f t="shared" si="10"/>
        <v>#DIV/0!</v>
      </c>
      <c r="EZ22" s="4">
        <f t="shared" si="13"/>
        <v>4</v>
      </c>
      <c r="FA22" s="4">
        <f t="shared" si="13"/>
        <v>4</v>
      </c>
      <c r="FB22" s="4">
        <f t="shared" si="13"/>
        <v>4</v>
      </c>
      <c r="FC22" s="4">
        <f t="shared" si="13"/>
        <v>4</v>
      </c>
      <c r="FD22" s="4">
        <f t="shared" si="13"/>
        <v>4</v>
      </c>
      <c r="FE22" s="4">
        <f t="shared" si="13"/>
        <v>4</v>
      </c>
      <c r="FF22" s="4">
        <f t="shared" si="13"/>
        <v>4</v>
      </c>
      <c r="FG22" s="4">
        <f t="shared" si="13"/>
        <v>4</v>
      </c>
      <c r="FH22" s="4">
        <f t="shared" si="13"/>
        <v>4</v>
      </c>
      <c r="FI22" s="4">
        <f t="shared" si="13"/>
        <v>4</v>
      </c>
      <c r="FJ22" s="4">
        <f t="shared" si="13"/>
        <v>4</v>
      </c>
      <c r="FK22" s="4">
        <f t="shared" si="13"/>
        <v>4</v>
      </c>
      <c r="FL22" s="4">
        <f t="shared" si="13"/>
        <v>4</v>
      </c>
      <c r="FM22" s="4">
        <f t="shared" si="14"/>
        <v>4</v>
      </c>
      <c r="FN22" s="4">
        <f t="shared" si="14"/>
        <v>4</v>
      </c>
      <c r="FO22" s="4">
        <f t="shared" si="14"/>
        <v>4</v>
      </c>
      <c r="FP22" s="4">
        <f t="shared" si="14"/>
        <v>4</v>
      </c>
      <c r="FQ22" s="4">
        <f t="shared" si="14"/>
        <v>4</v>
      </c>
      <c r="FR22" s="4">
        <f t="shared" si="14"/>
        <v>4</v>
      </c>
      <c r="FS22" s="4">
        <f t="shared" si="14"/>
        <v>4</v>
      </c>
      <c r="FT22" s="4">
        <f t="shared" si="14"/>
        <v>4</v>
      </c>
      <c r="FU22" s="4">
        <f t="shared" si="14"/>
        <v>4</v>
      </c>
      <c r="FV22" s="4">
        <f t="shared" si="14"/>
        <v>4</v>
      </c>
      <c r="FW22" s="4">
        <f t="shared" si="14"/>
        <v>4</v>
      </c>
      <c r="FX22" s="4">
        <f t="shared" si="14"/>
        <v>4</v>
      </c>
      <c r="FY22" s="4">
        <f t="shared" si="14"/>
        <v>4</v>
      </c>
      <c r="FZ22" s="4">
        <f t="shared" si="14"/>
        <v>4</v>
      </c>
      <c r="GA22" s="4">
        <f t="shared" si="14"/>
        <v>4</v>
      </c>
      <c r="GB22" s="4">
        <f t="shared" si="14"/>
        <v>4</v>
      </c>
      <c r="GC22" s="4">
        <f t="shared" si="15"/>
        <v>4</v>
      </c>
      <c r="GD22" s="4">
        <f t="shared" si="15"/>
        <v>4</v>
      </c>
      <c r="GE22" s="4">
        <f t="shared" si="15"/>
        <v>4</v>
      </c>
      <c r="GF22" s="4">
        <f t="shared" si="15"/>
        <v>4</v>
      </c>
      <c r="GG22" s="4">
        <f t="shared" si="15"/>
        <v>4</v>
      </c>
      <c r="GH22" s="4">
        <f t="shared" si="15"/>
        <v>4</v>
      </c>
      <c r="GI22" s="4">
        <f t="shared" si="15"/>
        <v>4</v>
      </c>
      <c r="GJ22" s="4">
        <f t="shared" si="15"/>
        <v>4</v>
      </c>
      <c r="GK22" s="4">
        <f t="shared" si="15"/>
        <v>4</v>
      </c>
      <c r="GL22" s="4">
        <f t="shared" si="15"/>
        <v>4</v>
      </c>
      <c r="GM22" s="4">
        <f t="shared" si="15"/>
        <v>4</v>
      </c>
      <c r="GN22" s="4">
        <f t="shared" si="15"/>
        <v>4</v>
      </c>
      <c r="GO22" s="4">
        <f t="shared" si="15"/>
        <v>4</v>
      </c>
      <c r="GP22" s="4">
        <f t="shared" si="15"/>
        <v>4</v>
      </c>
      <c r="GQ22" s="4">
        <f t="shared" si="15"/>
        <v>4</v>
      </c>
      <c r="GR22" s="4">
        <f t="shared" si="15"/>
        <v>4</v>
      </c>
      <c r="GS22" s="4">
        <f t="shared" si="16"/>
        <v>4</v>
      </c>
      <c r="GT22" s="4">
        <f t="shared" si="16"/>
        <v>4</v>
      </c>
      <c r="GU22" s="4">
        <f t="shared" si="16"/>
        <v>4</v>
      </c>
      <c r="GV22" s="4">
        <f t="shared" si="16"/>
        <v>4</v>
      </c>
      <c r="GW22" s="4">
        <f t="shared" si="16"/>
        <v>4</v>
      </c>
      <c r="GX22" s="4">
        <f t="shared" si="16"/>
        <v>4</v>
      </c>
      <c r="GY22" s="4">
        <f t="shared" si="16"/>
        <v>4</v>
      </c>
      <c r="GZ22" s="4">
        <f t="shared" si="16"/>
        <v>4</v>
      </c>
      <c r="HA22" s="4">
        <f t="shared" si="16"/>
        <v>4</v>
      </c>
      <c r="HB22" s="4">
        <f t="shared" si="16"/>
        <v>4</v>
      </c>
      <c r="HC22" s="4">
        <f t="shared" si="16"/>
        <v>4</v>
      </c>
      <c r="HD22" s="4">
        <f t="shared" si="16"/>
        <v>4</v>
      </c>
      <c r="HE22" s="4">
        <f t="shared" si="16"/>
        <v>4</v>
      </c>
      <c r="HF22" s="4">
        <f t="shared" si="16"/>
        <v>4</v>
      </c>
      <c r="HG22" s="4">
        <f t="shared" si="16"/>
        <v>4</v>
      </c>
      <c r="HH22" s="4">
        <f t="shared" si="16"/>
        <v>4</v>
      </c>
      <c r="HI22" s="4">
        <f t="shared" si="17"/>
        <v>4</v>
      </c>
      <c r="HJ22" s="4">
        <f t="shared" si="17"/>
        <v>4</v>
      </c>
      <c r="HK22" s="4">
        <f t="shared" si="17"/>
        <v>4</v>
      </c>
      <c r="HL22" s="4">
        <f t="shared" si="17"/>
        <v>4</v>
      </c>
      <c r="HM22" s="4">
        <f t="shared" si="17"/>
        <v>4</v>
      </c>
      <c r="HN22" s="4">
        <f t="shared" si="17"/>
        <v>4</v>
      </c>
      <c r="HO22" s="4">
        <f t="shared" si="17"/>
        <v>4</v>
      </c>
      <c r="HP22" s="4">
        <f t="shared" si="17"/>
        <v>4</v>
      </c>
      <c r="HQ22" s="4">
        <f t="shared" si="17"/>
        <v>4</v>
      </c>
      <c r="HR22" s="4">
        <f t="shared" si="17"/>
        <v>4</v>
      </c>
      <c r="HS22" s="4">
        <f t="shared" si="17"/>
        <v>4</v>
      </c>
      <c r="HT22" s="4">
        <f t="shared" si="17"/>
        <v>4</v>
      </c>
      <c r="HU22" s="4">
        <f t="shared" si="17"/>
        <v>4</v>
      </c>
      <c r="HV22" s="4">
        <f t="shared" si="17"/>
        <v>4</v>
      </c>
      <c r="HW22" s="4">
        <f t="shared" si="17"/>
        <v>4</v>
      </c>
      <c r="HX22" s="4">
        <f t="shared" si="17"/>
        <v>4</v>
      </c>
      <c r="HY22" s="4">
        <f t="shared" si="20"/>
        <v>4</v>
      </c>
      <c r="HZ22" s="4">
        <f t="shared" si="20"/>
        <v>4</v>
      </c>
      <c r="IA22" s="4">
        <f t="shared" si="20"/>
        <v>4</v>
      </c>
      <c r="IB22" s="4">
        <f t="shared" si="20"/>
        <v>4</v>
      </c>
      <c r="IC22" s="4">
        <f t="shared" si="19"/>
        <v>4</v>
      </c>
      <c r="ID22" s="4">
        <f t="shared" si="19"/>
        <v>4</v>
      </c>
      <c r="IE22" s="4">
        <f t="shared" si="19"/>
        <v>4</v>
      </c>
      <c r="IF22" s="4">
        <f t="shared" si="19"/>
        <v>4</v>
      </c>
      <c r="IG22" s="4">
        <f t="shared" si="19"/>
        <v>4</v>
      </c>
      <c r="IH22" s="4">
        <f t="shared" si="19"/>
        <v>4</v>
      </c>
      <c r="II22" s="4">
        <f t="shared" si="19"/>
        <v>4</v>
      </c>
      <c r="IJ22" s="4">
        <f t="shared" si="19"/>
        <v>4</v>
      </c>
      <c r="IK22" s="4">
        <f t="shared" si="19"/>
        <v>4</v>
      </c>
      <c r="IL22" s="4">
        <f t="shared" si="19"/>
        <v>4</v>
      </c>
      <c r="IM22" s="4">
        <f t="shared" si="19"/>
        <v>4</v>
      </c>
      <c r="IN22" s="4">
        <f t="shared" si="19"/>
        <v>4</v>
      </c>
      <c r="IO22" s="4">
        <f t="shared" si="19"/>
        <v>4</v>
      </c>
      <c r="IP22" s="4">
        <f t="shared" si="19"/>
        <v>4</v>
      </c>
      <c r="IQ22" s="4">
        <f t="shared" si="19"/>
        <v>4</v>
      </c>
      <c r="IR22" s="4">
        <f t="shared" si="19"/>
        <v>4</v>
      </c>
    </row>
    <row r="23" spans="1:252" x14ac:dyDescent="0.2">
      <c r="A23" s="2">
        <f t="shared" si="11"/>
        <v>38</v>
      </c>
      <c r="B23" s="3" t="e">
        <f>TRUNC($D$2/A23)</f>
        <v>#DIV/0!</v>
      </c>
      <c r="C23" s="2" t="e">
        <f t="shared" si="3"/>
        <v>#DIV/0!</v>
      </c>
      <c r="D23" s="2" t="e">
        <f t="shared" si="4"/>
        <v>#DIV/0!</v>
      </c>
      <c r="E23" s="2" t="e">
        <f t="shared" si="5"/>
        <v>#DIV/0!</v>
      </c>
      <c r="F23" s="2" t="e">
        <f t="shared" si="6"/>
        <v>#DIV/0!</v>
      </c>
      <c r="G23" s="2" t="e">
        <f t="shared" si="12"/>
        <v>#DIV/0!</v>
      </c>
      <c r="H23" s="3">
        <f t="shared" si="1"/>
        <v>965.19999999999993</v>
      </c>
      <c r="I23" s="2" t="e">
        <f t="shared" si="7"/>
        <v>#DIV/0!</v>
      </c>
      <c r="J23" s="3" t="e">
        <f>IF(G23="","",IF(AND(G23&gt;$E$2,G23&lt;$F$2),"CORRECTO","ERROR"))</f>
        <v>#DIV/0!</v>
      </c>
      <c r="K23" s="3" t="e">
        <f t="shared" si="9"/>
        <v>#DIV/0!</v>
      </c>
      <c r="L23" s="3" t="e">
        <f t="shared" si="10"/>
        <v>#DIV/0!</v>
      </c>
    </row>
    <row r="24" spans="1:252" x14ac:dyDescent="0.2">
      <c r="A24" s="2">
        <f t="shared" si="11"/>
        <v>40</v>
      </c>
      <c r="B24" s="3" t="e">
        <f t="shared" si="2"/>
        <v>#DIV/0!</v>
      </c>
      <c r="C24" s="2" t="e">
        <f t="shared" si="3"/>
        <v>#DIV/0!</v>
      </c>
      <c r="D24" s="2" t="e">
        <f t="shared" si="4"/>
        <v>#DIV/0!</v>
      </c>
      <c r="E24" s="2" t="e">
        <f t="shared" si="5"/>
        <v>#DIV/0!</v>
      </c>
      <c r="F24" s="2" t="e">
        <f t="shared" si="6"/>
        <v>#DIV/0!</v>
      </c>
      <c r="G24" s="2" t="e">
        <f t="shared" si="12"/>
        <v>#DIV/0!</v>
      </c>
      <c r="H24" s="3">
        <f t="shared" si="1"/>
        <v>1016</v>
      </c>
      <c r="I24" s="2" t="e">
        <f t="shared" si="7"/>
        <v>#DIV/0!</v>
      </c>
      <c r="J24" s="3" t="e">
        <f t="shared" si="8"/>
        <v>#DIV/0!</v>
      </c>
      <c r="K24" s="3" t="e">
        <f t="shared" si="9"/>
        <v>#DIV/0!</v>
      </c>
      <c r="L24" s="3" t="e">
        <f t="shared" si="10"/>
        <v>#DIV/0!</v>
      </c>
    </row>
    <row r="25" spans="1:252" x14ac:dyDescent="0.2">
      <c r="A25" s="2">
        <f t="shared" si="11"/>
        <v>42</v>
      </c>
      <c r="B25" s="3" t="e">
        <f t="shared" si="2"/>
        <v>#DIV/0!</v>
      </c>
      <c r="C25" s="2" t="e">
        <f t="shared" si="3"/>
        <v>#DIV/0!</v>
      </c>
      <c r="D25" s="2" t="e">
        <f t="shared" si="4"/>
        <v>#DIV/0!</v>
      </c>
      <c r="E25" s="2" t="e">
        <f t="shared" si="5"/>
        <v>#DIV/0!</v>
      </c>
      <c r="F25" s="2" t="e">
        <f t="shared" si="6"/>
        <v>#DIV/0!</v>
      </c>
      <c r="G25" s="2" t="e">
        <f t="shared" si="12"/>
        <v>#DIV/0!</v>
      </c>
      <c r="H25" s="3">
        <f t="shared" si="1"/>
        <v>1066.8</v>
      </c>
      <c r="I25" s="2" t="e">
        <f t="shared" si="7"/>
        <v>#DIV/0!</v>
      </c>
      <c r="J25" s="3" t="e">
        <f t="shared" si="8"/>
        <v>#DIV/0!</v>
      </c>
      <c r="K25" s="3" t="e">
        <f t="shared" si="9"/>
        <v>#DIV/0!</v>
      </c>
      <c r="L25" s="3" t="e">
        <f t="shared" si="10"/>
        <v>#DIV/0!</v>
      </c>
    </row>
    <row r="26" spans="1:252" x14ac:dyDescent="0.2">
      <c r="A26" s="2">
        <f t="shared" si="11"/>
        <v>44</v>
      </c>
      <c r="B26" s="3" t="e">
        <f t="shared" si="2"/>
        <v>#DIV/0!</v>
      </c>
      <c r="C26" s="2" t="e">
        <f t="shared" si="3"/>
        <v>#DIV/0!</v>
      </c>
      <c r="D26" s="2" t="e">
        <f t="shared" si="4"/>
        <v>#DIV/0!</v>
      </c>
      <c r="E26" s="2" t="e">
        <f t="shared" si="5"/>
        <v>#DIV/0!</v>
      </c>
      <c r="F26" s="2" t="e">
        <f t="shared" si="6"/>
        <v>#DIV/0!</v>
      </c>
      <c r="G26" s="2" t="e">
        <f t="shared" si="12"/>
        <v>#DIV/0!</v>
      </c>
      <c r="H26" s="3">
        <f t="shared" si="1"/>
        <v>1117.5999999999999</v>
      </c>
      <c r="I26" s="2" t="e">
        <f t="shared" si="7"/>
        <v>#DIV/0!</v>
      </c>
      <c r="J26" s="3" t="e">
        <f t="shared" si="8"/>
        <v>#DIV/0!</v>
      </c>
      <c r="K26" s="3" t="e">
        <f t="shared" si="9"/>
        <v>#DIV/0!</v>
      </c>
      <c r="L26" s="3" t="e">
        <f t="shared" si="10"/>
        <v>#DIV/0!</v>
      </c>
    </row>
    <row r="27" spans="1:252" x14ac:dyDescent="0.2">
      <c r="A27" s="2">
        <f t="shared" si="11"/>
        <v>46</v>
      </c>
      <c r="B27" s="3" t="e">
        <f t="shared" si="2"/>
        <v>#DIV/0!</v>
      </c>
      <c r="C27" s="2" t="e">
        <f t="shared" si="3"/>
        <v>#DIV/0!</v>
      </c>
      <c r="D27" s="2" t="e">
        <f t="shared" si="4"/>
        <v>#DIV/0!</v>
      </c>
      <c r="E27" s="2" t="e">
        <f t="shared" si="5"/>
        <v>#DIV/0!</v>
      </c>
      <c r="F27" s="2" t="e">
        <f t="shared" si="6"/>
        <v>#DIV/0!</v>
      </c>
      <c r="G27" s="2" t="e">
        <f t="shared" si="12"/>
        <v>#DIV/0!</v>
      </c>
      <c r="H27" s="3">
        <f t="shared" si="1"/>
        <v>1168.3999999999999</v>
      </c>
      <c r="I27" s="2" t="e">
        <f t="shared" si="7"/>
        <v>#DIV/0!</v>
      </c>
      <c r="J27" s="3" t="e">
        <f t="shared" si="8"/>
        <v>#DIV/0!</v>
      </c>
      <c r="K27" s="3" t="e">
        <f t="shared" si="9"/>
        <v>#DIV/0!</v>
      </c>
      <c r="L27" s="3" t="e">
        <f t="shared" si="10"/>
        <v>#DIV/0!</v>
      </c>
    </row>
    <row r="28" spans="1:252" x14ac:dyDescent="0.2">
      <c r="A28" s="2">
        <f t="shared" si="11"/>
        <v>48</v>
      </c>
      <c r="B28" s="3" t="e">
        <f t="shared" si="2"/>
        <v>#DIV/0!</v>
      </c>
      <c r="C28" s="2" t="e">
        <f t="shared" si="3"/>
        <v>#DIV/0!</v>
      </c>
      <c r="D28" s="2" t="e">
        <f t="shared" si="4"/>
        <v>#DIV/0!</v>
      </c>
      <c r="E28" s="2" t="e">
        <f t="shared" si="5"/>
        <v>#DIV/0!</v>
      </c>
      <c r="F28" s="2" t="e">
        <f t="shared" si="6"/>
        <v>#DIV/0!</v>
      </c>
      <c r="G28" s="2" t="e">
        <f t="shared" si="12"/>
        <v>#DIV/0!</v>
      </c>
      <c r="H28" s="3">
        <f t="shared" si="1"/>
        <v>1219.1999999999998</v>
      </c>
      <c r="I28" s="2" t="e">
        <f t="shared" si="7"/>
        <v>#DIV/0!</v>
      </c>
      <c r="J28" s="3" t="e">
        <f t="shared" si="8"/>
        <v>#DIV/0!</v>
      </c>
      <c r="K28" s="3" t="e">
        <f t="shared" si="9"/>
        <v>#DIV/0!</v>
      </c>
      <c r="L28" s="3" t="e">
        <f t="shared" si="10"/>
        <v>#DIV/0!</v>
      </c>
    </row>
    <row r="29" spans="1:252" x14ac:dyDescent="0.2">
      <c r="A29" s="2">
        <f t="shared" si="11"/>
        <v>50</v>
      </c>
      <c r="B29" s="3" t="e">
        <f t="shared" si="2"/>
        <v>#DIV/0!</v>
      </c>
      <c r="C29" s="2" t="e">
        <f t="shared" si="3"/>
        <v>#DIV/0!</v>
      </c>
      <c r="D29" s="2" t="e">
        <f t="shared" si="4"/>
        <v>#DIV/0!</v>
      </c>
      <c r="E29" s="2" t="e">
        <f t="shared" si="5"/>
        <v>#DIV/0!</v>
      </c>
      <c r="F29" s="2" t="e">
        <f t="shared" si="6"/>
        <v>#DIV/0!</v>
      </c>
      <c r="G29" s="2" t="e">
        <f t="shared" si="12"/>
        <v>#DIV/0!</v>
      </c>
      <c r="H29" s="3">
        <f t="shared" si="1"/>
        <v>1270</v>
      </c>
      <c r="I29" s="2" t="e">
        <f t="shared" si="7"/>
        <v>#DIV/0!</v>
      </c>
      <c r="J29" s="3" t="e">
        <f t="shared" si="8"/>
        <v>#DIV/0!</v>
      </c>
      <c r="K29" s="3" t="e">
        <f t="shared" si="9"/>
        <v>#DIV/0!</v>
      </c>
      <c r="L29" s="3" t="e">
        <f t="shared" si="10"/>
        <v>#DIV/0!</v>
      </c>
    </row>
    <row r="30" spans="1:252" x14ac:dyDescent="0.2">
      <c r="A30" s="2">
        <f t="shared" si="11"/>
        <v>52</v>
      </c>
      <c r="B30" s="3" t="e">
        <f t="shared" si="2"/>
        <v>#DIV/0!</v>
      </c>
      <c r="C30" s="2" t="e">
        <f t="shared" si="3"/>
        <v>#DIV/0!</v>
      </c>
      <c r="D30" s="2" t="e">
        <f t="shared" si="4"/>
        <v>#DIV/0!</v>
      </c>
      <c r="E30" s="2" t="e">
        <f t="shared" si="5"/>
        <v>#DIV/0!</v>
      </c>
      <c r="F30" s="2" t="e">
        <f t="shared" si="6"/>
        <v>#DIV/0!</v>
      </c>
      <c r="G30" s="2" t="e">
        <f t="shared" si="12"/>
        <v>#DIV/0!</v>
      </c>
      <c r="H30" s="3">
        <f t="shared" si="1"/>
        <v>1320.8</v>
      </c>
      <c r="I30" s="2" t="e">
        <f t="shared" si="7"/>
        <v>#DIV/0!</v>
      </c>
      <c r="J30" s="3" t="e">
        <f t="shared" si="8"/>
        <v>#DIV/0!</v>
      </c>
      <c r="K30" s="3" t="e">
        <f t="shared" si="9"/>
        <v>#DIV/0!</v>
      </c>
      <c r="L30" s="3" t="e">
        <f t="shared" si="10"/>
        <v>#DIV/0!</v>
      </c>
    </row>
    <row r="31" spans="1:252" x14ac:dyDescent="0.2">
      <c r="A31" s="2">
        <f t="shared" si="11"/>
        <v>54</v>
      </c>
      <c r="B31" s="3" t="e">
        <f t="shared" si="2"/>
        <v>#DIV/0!</v>
      </c>
      <c r="C31" s="2" t="e">
        <f t="shared" si="3"/>
        <v>#DIV/0!</v>
      </c>
      <c r="D31" s="2" t="e">
        <f t="shared" si="4"/>
        <v>#DIV/0!</v>
      </c>
      <c r="E31" s="2" t="e">
        <f t="shared" si="5"/>
        <v>#DIV/0!</v>
      </c>
      <c r="F31" s="2" t="e">
        <f t="shared" si="6"/>
        <v>#DIV/0!</v>
      </c>
      <c r="G31" s="2" t="e">
        <f t="shared" si="12"/>
        <v>#DIV/0!</v>
      </c>
      <c r="H31" s="3">
        <f t="shared" si="1"/>
        <v>1371.6</v>
      </c>
      <c r="I31" s="2" t="e">
        <f t="shared" si="7"/>
        <v>#DIV/0!</v>
      </c>
      <c r="J31" s="3" t="e">
        <f t="shared" si="8"/>
        <v>#DIV/0!</v>
      </c>
      <c r="K31" s="3" t="e">
        <f t="shared" si="9"/>
        <v>#DIV/0!</v>
      </c>
      <c r="L31" s="3" t="e">
        <f t="shared" si="10"/>
        <v>#DIV/0!</v>
      </c>
    </row>
    <row r="32" spans="1:252" x14ac:dyDescent="0.2">
      <c r="A32" s="2">
        <f t="shared" si="11"/>
        <v>56</v>
      </c>
      <c r="B32" s="3" t="e">
        <f t="shared" si="2"/>
        <v>#DIV/0!</v>
      </c>
      <c r="C32" s="2" t="e">
        <f t="shared" si="3"/>
        <v>#DIV/0!</v>
      </c>
      <c r="D32" s="2" t="e">
        <f t="shared" si="4"/>
        <v>#DIV/0!</v>
      </c>
      <c r="E32" s="2" t="e">
        <f t="shared" si="5"/>
        <v>#DIV/0!</v>
      </c>
      <c r="F32" s="2" t="e">
        <f t="shared" si="6"/>
        <v>#DIV/0!</v>
      </c>
      <c r="G32" s="2" t="e">
        <f t="shared" si="12"/>
        <v>#DIV/0!</v>
      </c>
      <c r="H32" s="3">
        <f t="shared" si="1"/>
        <v>1422.3999999999999</v>
      </c>
      <c r="I32" s="2" t="e">
        <f t="shared" si="7"/>
        <v>#DIV/0!</v>
      </c>
      <c r="J32" s="3" t="e">
        <f t="shared" si="8"/>
        <v>#DIV/0!</v>
      </c>
      <c r="K32" s="3" t="e">
        <f t="shared" si="9"/>
        <v>#DIV/0!</v>
      </c>
      <c r="L32" s="3" t="e">
        <f t="shared" si="10"/>
        <v>#DIV/0!</v>
      </c>
    </row>
    <row r="33" spans="1:12" x14ac:dyDescent="0.2">
      <c r="A33" s="2">
        <f t="shared" si="11"/>
        <v>58</v>
      </c>
      <c r="B33" s="3" t="e">
        <f t="shared" si="2"/>
        <v>#DIV/0!</v>
      </c>
      <c r="C33" s="2" t="e">
        <f>IF(A33&lt;B33,B33,"")</f>
        <v>#DIV/0!</v>
      </c>
      <c r="D33" s="2" t="e">
        <f t="shared" si="4"/>
        <v>#DIV/0!</v>
      </c>
      <c r="E33" s="2" t="e">
        <f t="shared" si="5"/>
        <v>#DIV/0!</v>
      </c>
      <c r="F33" s="2" t="e">
        <f t="shared" si="6"/>
        <v>#DIV/0!</v>
      </c>
      <c r="G33" s="2" t="e">
        <f t="shared" si="12"/>
        <v>#DIV/0!</v>
      </c>
      <c r="H33" s="3">
        <f t="shared" si="1"/>
        <v>1473.1999999999998</v>
      </c>
      <c r="I33" s="2" t="e">
        <f t="shared" si="7"/>
        <v>#DIV/0!</v>
      </c>
      <c r="J33" s="3" t="e">
        <f t="shared" si="8"/>
        <v>#DIV/0!</v>
      </c>
      <c r="K33" s="3" t="e">
        <f t="shared" si="9"/>
        <v>#DIV/0!</v>
      </c>
      <c r="L33" s="3" t="e">
        <f t="shared" si="10"/>
        <v>#DIV/0!</v>
      </c>
    </row>
    <row r="34" spans="1:12" x14ac:dyDescent="0.2">
      <c r="A34" s="2">
        <f>A33+2</f>
        <v>60</v>
      </c>
      <c r="B34" s="3" t="e">
        <f t="shared" si="2"/>
        <v>#DIV/0!</v>
      </c>
      <c r="C34" s="2" t="e">
        <f>IF(A34&lt;=B34,B34,"")</f>
        <v>#DIV/0!</v>
      </c>
      <c r="D34" s="2" t="e">
        <f t="shared" si="4"/>
        <v>#DIV/0!</v>
      </c>
      <c r="E34" s="2" t="e">
        <f t="shared" si="5"/>
        <v>#DIV/0!</v>
      </c>
      <c r="F34" s="2" t="e">
        <f t="shared" si="6"/>
        <v>#DIV/0!</v>
      </c>
      <c r="G34" s="2" t="e">
        <f t="shared" si="12"/>
        <v>#DIV/0!</v>
      </c>
      <c r="H34" s="3">
        <f t="shared" si="1"/>
        <v>1524</v>
      </c>
      <c r="I34" s="2" t="e">
        <f t="shared" si="7"/>
        <v>#DIV/0!</v>
      </c>
      <c r="J34" s="3" t="e">
        <f t="shared" si="8"/>
        <v>#DIV/0!</v>
      </c>
      <c r="K34" s="3" t="e">
        <f t="shared" si="9"/>
        <v>#DIV/0!</v>
      </c>
      <c r="L34" s="3" t="e">
        <f t="shared" si="10"/>
        <v>#DIV/0!</v>
      </c>
    </row>
    <row r="35" spans="1:12" x14ac:dyDescent="0.2">
      <c r="A35" s="2">
        <f>A34+2</f>
        <v>62</v>
      </c>
      <c r="B35" s="3" t="e">
        <f t="shared" si="2"/>
        <v>#DIV/0!</v>
      </c>
      <c r="C35" s="2" t="e">
        <f>IF(A35&lt;=B35,B35,"")</f>
        <v>#DIV/0!</v>
      </c>
      <c r="D35" s="2" t="e">
        <f t="shared" si="4"/>
        <v>#DIV/0!</v>
      </c>
      <c r="E35" s="2" t="e">
        <f t="shared" si="5"/>
        <v>#DIV/0!</v>
      </c>
      <c r="F35" s="2" t="e">
        <f t="shared" si="6"/>
        <v>#DIV/0!</v>
      </c>
      <c r="G35" s="2" t="e">
        <f t="shared" si="12"/>
        <v>#DIV/0!</v>
      </c>
      <c r="H35" s="3">
        <f t="shared" si="1"/>
        <v>1574.8</v>
      </c>
      <c r="I35" s="2" t="e">
        <f t="shared" si="7"/>
        <v>#DIV/0!</v>
      </c>
      <c r="J35" s="3" t="e">
        <f t="shared" si="8"/>
        <v>#DIV/0!</v>
      </c>
      <c r="K35" s="3" t="e">
        <f t="shared" si="9"/>
        <v>#DIV/0!</v>
      </c>
      <c r="L35" s="3" t="e">
        <f t="shared" si="10"/>
        <v>#DIV/0!</v>
      </c>
    </row>
    <row r="36" spans="1:12" x14ac:dyDescent="0.2">
      <c r="A36" s="2">
        <f>A35+2</f>
        <v>64</v>
      </c>
      <c r="B36" s="3" t="e">
        <f t="shared" si="2"/>
        <v>#DIV/0!</v>
      </c>
      <c r="C36" s="2" t="e">
        <f>IF(A36&lt;B36,B36,"")</f>
        <v>#DIV/0!</v>
      </c>
      <c r="D36" s="2" t="e">
        <f t="shared" si="4"/>
        <v>#DIV/0!</v>
      </c>
      <c r="E36" s="2" t="e">
        <f t="shared" si="5"/>
        <v>#DIV/0!</v>
      </c>
      <c r="F36" s="2" t="e">
        <f t="shared" si="6"/>
        <v>#DIV/0!</v>
      </c>
      <c r="G36" s="2" t="e">
        <f t="shared" si="12"/>
        <v>#DIV/0!</v>
      </c>
      <c r="H36" s="3">
        <f t="shared" si="1"/>
        <v>1625.6</v>
      </c>
      <c r="I36" s="2" t="e">
        <f t="shared" si="7"/>
        <v>#DIV/0!</v>
      </c>
      <c r="J36" s="3" t="e">
        <f t="shared" si="8"/>
        <v>#DIV/0!</v>
      </c>
      <c r="K36" s="3" t="e">
        <f t="shared" si="9"/>
        <v>#DIV/0!</v>
      </c>
      <c r="L36" s="3" t="e">
        <f t="shared" si="10"/>
        <v>#DIV/0!</v>
      </c>
    </row>
    <row r="37" spans="1:12" x14ac:dyDescent="0.2">
      <c r="B37" s="4"/>
      <c r="D37" s="4"/>
      <c r="E37" s="4"/>
      <c r="F37" s="4"/>
      <c r="J37" s="4" t="str">
        <f t="shared" ref="J37:J63" si="21">IF(H37&lt;I37,I37,"")</f>
        <v/>
      </c>
    </row>
    <row r="38" spans="1:12" x14ac:dyDescent="0.2">
      <c r="B38" s="4"/>
      <c r="D38" s="4"/>
      <c r="E38" s="4"/>
      <c r="F38" s="4"/>
      <c r="J38" s="4" t="str">
        <f t="shared" si="21"/>
        <v/>
      </c>
    </row>
    <row r="39" spans="1:12" x14ac:dyDescent="0.2">
      <c r="B39" s="4"/>
      <c r="D39" s="4"/>
      <c r="E39" s="4"/>
      <c r="F39" s="4"/>
      <c r="J39" s="4" t="str">
        <f t="shared" si="21"/>
        <v/>
      </c>
    </row>
    <row r="40" spans="1:12" x14ac:dyDescent="0.2">
      <c r="B40" s="4"/>
      <c r="D40" s="4"/>
      <c r="E40" s="4"/>
      <c r="F40" s="4"/>
      <c r="J40" s="4" t="str">
        <f t="shared" si="21"/>
        <v/>
      </c>
    </row>
    <row r="41" spans="1:12" x14ac:dyDescent="0.2">
      <c r="B41" s="4"/>
      <c r="D41" s="4"/>
      <c r="E41" s="4"/>
      <c r="F41" s="4"/>
      <c r="J41" s="4" t="str">
        <f t="shared" si="21"/>
        <v/>
      </c>
    </row>
    <row r="42" spans="1:12" x14ac:dyDescent="0.2">
      <c r="B42" s="4"/>
      <c r="D42" s="4"/>
      <c r="E42" s="4"/>
      <c r="F42" s="4"/>
      <c r="J42" s="4" t="str">
        <f t="shared" si="21"/>
        <v/>
      </c>
    </row>
    <row r="43" spans="1:12" x14ac:dyDescent="0.2">
      <c r="B43" s="4"/>
      <c r="D43" s="4"/>
      <c r="E43" s="4"/>
      <c r="F43" s="4"/>
      <c r="J43" s="4" t="str">
        <f t="shared" si="21"/>
        <v/>
      </c>
    </row>
    <row r="44" spans="1:12" x14ac:dyDescent="0.2">
      <c r="B44" s="4"/>
      <c r="D44" s="4"/>
      <c r="E44" s="4"/>
      <c r="F44" s="4"/>
      <c r="J44" s="4" t="str">
        <f t="shared" si="21"/>
        <v/>
      </c>
    </row>
    <row r="45" spans="1:12" x14ac:dyDescent="0.2">
      <c r="B45" s="4"/>
      <c r="D45" s="4"/>
      <c r="E45" s="4"/>
      <c r="F45" s="4"/>
      <c r="J45" s="4" t="str">
        <f t="shared" si="21"/>
        <v/>
      </c>
    </row>
    <row r="46" spans="1:12" x14ac:dyDescent="0.2">
      <c r="B46" s="4"/>
      <c r="D46" s="4"/>
      <c r="E46" s="4"/>
      <c r="F46" s="4"/>
      <c r="J46" s="4" t="str">
        <f t="shared" si="21"/>
        <v/>
      </c>
    </row>
    <row r="47" spans="1:12" x14ac:dyDescent="0.2">
      <c r="B47" s="4"/>
      <c r="D47" s="4"/>
      <c r="E47" s="4"/>
      <c r="F47" s="4"/>
      <c r="J47" s="4" t="str">
        <f t="shared" si="21"/>
        <v/>
      </c>
    </row>
    <row r="48" spans="1:12" x14ac:dyDescent="0.2">
      <c r="B48" s="4"/>
      <c r="D48" s="4"/>
      <c r="E48" s="4"/>
      <c r="F48" s="4"/>
      <c r="J48" s="4" t="str">
        <f t="shared" si="21"/>
        <v/>
      </c>
    </row>
    <row r="49" spans="2:10" x14ac:dyDescent="0.2">
      <c r="B49" s="4"/>
      <c r="D49" s="4"/>
      <c r="E49" s="4"/>
      <c r="F49" s="4"/>
      <c r="J49" s="4" t="str">
        <f t="shared" si="21"/>
        <v/>
      </c>
    </row>
    <row r="50" spans="2:10" x14ac:dyDescent="0.2">
      <c r="B50" s="4"/>
      <c r="D50" s="4"/>
      <c r="E50" s="4"/>
      <c r="F50" s="4"/>
      <c r="J50" s="4" t="str">
        <f t="shared" si="21"/>
        <v/>
      </c>
    </row>
    <row r="51" spans="2:10" x14ac:dyDescent="0.2">
      <c r="B51" s="4"/>
      <c r="D51" s="4"/>
      <c r="E51" s="4"/>
      <c r="F51" s="4"/>
      <c r="J51" s="4" t="str">
        <f t="shared" si="21"/>
        <v/>
      </c>
    </row>
    <row r="52" spans="2:10" x14ac:dyDescent="0.2">
      <c r="B52" s="4"/>
      <c r="D52" s="4"/>
      <c r="E52" s="4"/>
      <c r="F52" s="4"/>
      <c r="J52" s="4" t="str">
        <f t="shared" si="21"/>
        <v/>
      </c>
    </row>
    <row r="53" spans="2:10" x14ac:dyDescent="0.2">
      <c r="B53" s="4"/>
      <c r="D53" s="4"/>
      <c r="E53" s="4"/>
      <c r="F53" s="4"/>
      <c r="J53" s="4" t="str">
        <f t="shared" si="21"/>
        <v/>
      </c>
    </row>
    <row r="54" spans="2:10" x14ac:dyDescent="0.2">
      <c r="B54" s="4"/>
      <c r="D54" s="4"/>
      <c r="E54" s="4"/>
      <c r="F54" s="4"/>
      <c r="J54" s="4" t="str">
        <f t="shared" si="21"/>
        <v/>
      </c>
    </row>
    <row r="55" spans="2:10" x14ac:dyDescent="0.2">
      <c r="B55" s="4"/>
      <c r="D55" s="4"/>
      <c r="E55" s="4"/>
      <c r="F55" s="4"/>
      <c r="J55" s="4" t="str">
        <f t="shared" si="21"/>
        <v/>
      </c>
    </row>
    <row r="56" spans="2:10" x14ac:dyDescent="0.2">
      <c r="B56" s="4"/>
      <c r="D56" s="4"/>
      <c r="E56" s="4"/>
      <c r="F56" s="4"/>
      <c r="J56" s="4" t="str">
        <f t="shared" si="21"/>
        <v/>
      </c>
    </row>
    <row r="57" spans="2:10" x14ac:dyDescent="0.2">
      <c r="B57" s="4"/>
      <c r="D57" s="4"/>
      <c r="E57" s="4"/>
      <c r="F57" s="4"/>
      <c r="J57" s="4" t="str">
        <f t="shared" si="21"/>
        <v/>
      </c>
    </row>
    <row r="58" spans="2:10" x14ac:dyDescent="0.2">
      <c r="B58" s="4"/>
      <c r="D58" s="4"/>
      <c r="E58" s="4"/>
      <c r="F58" s="4"/>
      <c r="J58" s="4" t="str">
        <f t="shared" si="21"/>
        <v/>
      </c>
    </row>
    <row r="59" spans="2:10" x14ac:dyDescent="0.2">
      <c r="B59" s="4"/>
      <c r="D59" s="4"/>
      <c r="E59" s="4"/>
      <c r="F59" s="4"/>
      <c r="J59" s="4" t="str">
        <f t="shared" si="21"/>
        <v/>
      </c>
    </row>
    <row r="60" spans="2:10" x14ac:dyDescent="0.2">
      <c r="B60" s="4"/>
      <c r="D60" s="4"/>
      <c r="E60" s="4"/>
      <c r="F60" s="4"/>
      <c r="J60" s="4" t="str">
        <f t="shared" si="21"/>
        <v/>
      </c>
    </row>
    <row r="61" spans="2:10" x14ac:dyDescent="0.2">
      <c r="B61" s="4"/>
      <c r="D61" s="4"/>
      <c r="E61" s="4"/>
      <c r="F61" s="4"/>
      <c r="J61" s="4" t="str">
        <f t="shared" si="21"/>
        <v/>
      </c>
    </row>
    <row r="62" spans="2:10" x14ac:dyDescent="0.2">
      <c r="B62" s="4"/>
      <c r="D62" s="4"/>
      <c r="E62" s="4"/>
      <c r="F62" s="4"/>
      <c r="J62" s="4" t="str">
        <f t="shared" si="21"/>
        <v/>
      </c>
    </row>
    <row r="63" spans="2:10" x14ac:dyDescent="0.2">
      <c r="B63" s="4"/>
      <c r="D63" s="4"/>
      <c r="E63" s="4"/>
      <c r="F63" s="4"/>
      <c r="J63" s="4" t="str">
        <f t="shared" si="21"/>
        <v/>
      </c>
    </row>
    <row r="64" spans="2:10" x14ac:dyDescent="0.2">
      <c r="B64" s="4"/>
      <c r="D64" s="4"/>
      <c r="E64" s="4"/>
      <c r="F64" s="4"/>
    </row>
    <row r="65" spans="2:6" x14ac:dyDescent="0.2">
      <c r="B65" s="4"/>
      <c r="D65" s="4"/>
      <c r="E65" s="4"/>
      <c r="F65" s="4"/>
    </row>
    <row r="66" spans="2:6" x14ac:dyDescent="0.2">
      <c r="B66" s="4"/>
      <c r="D66" s="4"/>
      <c r="E66" s="4"/>
      <c r="F66" s="4"/>
    </row>
    <row r="67" spans="2:6" x14ac:dyDescent="0.2">
      <c r="B67" s="4"/>
      <c r="D67" s="4"/>
      <c r="E67" s="4"/>
      <c r="F67" s="4"/>
    </row>
    <row r="68" spans="2:6" x14ac:dyDescent="0.2">
      <c r="B68" s="4"/>
      <c r="D68" s="4"/>
      <c r="E68" s="4"/>
      <c r="F68" s="4"/>
    </row>
    <row r="69" spans="2:6" x14ac:dyDescent="0.2">
      <c r="B69" s="4"/>
      <c r="D69" s="4"/>
      <c r="E69" s="4"/>
      <c r="F69" s="4"/>
    </row>
    <row r="70" spans="2:6" x14ac:dyDescent="0.2">
      <c r="B70" s="4"/>
      <c r="D70" s="4"/>
      <c r="E70" s="4"/>
      <c r="F70" s="4"/>
    </row>
    <row r="71" spans="2:6" x14ac:dyDescent="0.2">
      <c r="B71" s="4"/>
      <c r="D71" s="4"/>
      <c r="E71" s="4"/>
      <c r="F71" s="4"/>
    </row>
    <row r="72" spans="2:6" x14ac:dyDescent="0.2">
      <c r="B72" s="4"/>
      <c r="D72" s="4"/>
      <c r="E72" s="4"/>
      <c r="F72" s="4"/>
    </row>
    <row r="73" spans="2:6" x14ac:dyDescent="0.2">
      <c r="B73" s="4"/>
      <c r="D73" s="4"/>
      <c r="E73" s="4"/>
      <c r="F73" s="4"/>
    </row>
    <row r="74" spans="2:6" x14ac:dyDescent="0.2">
      <c r="B74" s="4"/>
      <c r="D74" s="4"/>
      <c r="E74" s="4"/>
      <c r="F74" s="4"/>
    </row>
    <row r="75" spans="2:6" x14ac:dyDescent="0.2">
      <c r="B75" s="4"/>
      <c r="D75" s="4"/>
      <c r="E75" s="4"/>
      <c r="F75" s="4"/>
    </row>
    <row r="76" spans="2:6" x14ac:dyDescent="0.2">
      <c r="B76" s="4"/>
      <c r="D76" s="4"/>
      <c r="E76" s="4"/>
      <c r="F76" s="4"/>
    </row>
    <row r="77" spans="2:6" x14ac:dyDescent="0.2">
      <c r="B77" s="4"/>
      <c r="D77" s="4"/>
      <c r="E77" s="4"/>
      <c r="F77" s="4"/>
    </row>
    <row r="78" spans="2:6" x14ac:dyDescent="0.2">
      <c r="B78" s="4"/>
      <c r="D78" s="4"/>
      <c r="E78" s="4"/>
      <c r="F78" s="4"/>
    </row>
    <row r="79" spans="2:6" x14ac:dyDescent="0.2">
      <c r="B79" s="4"/>
      <c r="D79" s="4"/>
      <c r="E79" s="4"/>
      <c r="F79" s="4"/>
    </row>
    <row r="80" spans="2:6" x14ac:dyDescent="0.2">
      <c r="B80" s="4"/>
      <c r="D80" s="4"/>
      <c r="E80" s="4"/>
      <c r="F80" s="4"/>
    </row>
    <row r="81" spans="4:6" x14ac:dyDescent="0.2">
      <c r="D81" s="4"/>
      <c r="E81" s="4"/>
      <c r="F81" s="4"/>
    </row>
    <row r="82" spans="4:6" x14ac:dyDescent="0.2">
      <c r="D82" s="4"/>
      <c r="E82" s="4"/>
      <c r="F82" s="4"/>
    </row>
    <row r="83" spans="4:6" x14ac:dyDescent="0.2">
      <c r="D83" s="4"/>
      <c r="E83" s="4"/>
      <c r="F83" s="4"/>
    </row>
    <row r="84" spans="4:6" x14ac:dyDescent="0.2">
      <c r="D84" s="4"/>
      <c r="E84" s="4"/>
      <c r="F84" s="4"/>
    </row>
    <row r="85" spans="4:6" x14ac:dyDescent="0.2">
      <c r="D85" s="4"/>
      <c r="E85" s="4"/>
      <c r="F85" s="4"/>
    </row>
    <row r="86" spans="4:6" x14ac:dyDescent="0.2">
      <c r="D86" s="4"/>
      <c r="E86" s="4"/>
      <c r="F86" s="4"/>
    </row>
    <row r="87" spans="4:6" x14ac:dyDescent="0.2">
      <c r="D87" s="4"/>
      <c r="E87" s="4"/>
      <c r="F87" s="4"/>
    </row>
    <row r="88" spans="4:6" x14ac:dyDescent="0.2">
      <c r="D88" s="4"/>
      <c r="E88" s="4"/>
      <c r="F88" s="4"/>
    </row>
    <row r="89" spans="4:6" x14ac:dyDescent="0.2">
      <c r="D89" s="4"/>
      <c r="E89" s="4"/>
      <c r="F89" s="4"/>
    </row>
    <row r="90" spans="4:6" x14ac:dyDescent="0.2">
      <c r="D90" s="4"/>
      <c r="E90" s="4"/>
      <c r="F90" s="4"/>
    </row>
    <row r="91" spans="4:6" x14ac:dyDescent="0.2">
      <c r="D91" s="4"/>
      <c r="E91" s="4"/>
      <c r="F91" s="4"/>
    </row>
    <row r="92" spans="4:6" x14ac:dyDescent="0.2">
      <c r="D92" s="4"/>
      <c r="E92" s="4"/>
      <c r="F92" s="4"/>
    </row>
    <row r="93" spans="4:6" x14ac:dyDescent="0.2">
      <c r="D93" s="4"/>
      <c r="E93" s="4"/>
      <c r="F93" s="4"/>
    </row>
    <row r="94" spans="4:6" x14ac:dyDescent="0.2">
      <c r="D94" s="4"/>
      <c r="E94" s="4"/>
    </row>
    <row r="95" spans="4:6" x14ac:dyDescent="0.2">
      <c r="D95" s="4"/>
      <c r="E95" s="4"/>
    </row>
    <row r="96" spans="4:6" x14ac:dyDescent="0.2">
      <c r="D96" s="4"/>
      <c r="E96" s="4"/>
    </row>
    <row r="97" spans="4:5" x14ac:dyDescent="0.2">
      <c r="D97" s="4"/>
      <c r="E97" s="4"/>
    </row>
    <row r="98" spans="4:5" x14ac:dyDescent="0.2">
      <c r="D98" s="4"/>
      <c r="E98" s="4"/>
    </row>
    <row r="99" spans="4:5" x14ac:dyDescent="0.2">
      <c r="D99" s="4"/>
      <c r="E99" s="4"/>
    </row>
    <row r="100" spans="4:5" x14ac:dyDescent="0.2">
      <c r="D100" s="4"/>
      <c r="E100" s="4"/>
    </row>
    <row r="101" spans="4:5" x14ac:dyDescent="0.2">
      <c r="D101" s="4"/>
      <c r="E101" s="4"/>
    </row>
    <row r="102" spans="4:5" x14ac:dyDescent="0.2">
      <c r="D102" s="4"/>
      <c r="E102" s="4"/>
    </row>
    <row r="103" spans="4:5" x14ac:dyDescent="0.2">
      <c r="D103" s="4"/>
      <c r="E103" s="4"/>
    </row>
    <row r="104" spans="4:5" x14ac:dyDescent="0.2">
      <c r="D104" s="4"/>
      <c r="E104" s="4"/>
    </row>
  </sheetData>
  <sheetProtection algorithmName="SHA-512" hashValue="rwMuV5CdUQgquXvyCGbMsi71Uk69olyvjLTsgf9//aR+8dQOa5ZN+3/KH/JkLka4tDjcXKUjVUnZDDO0SamSAA==" saltValue="N5dwT6PjWpNeZMJugs3voA==" spinCount="100000" sheet="1" objects="1" scenarios="1"/>
  <phoneticPr fontId="0" type="noConversion"/>
  <pageMargins left="0.75" right="0.75" top="1" bottom="1" header="0" footer="0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Calculador de ducto</vt:lpstr>
      <vt:lpstr>Calculos</vt:lpstr>
    </vt:vector>
  </TitlesOfParts>
  <Company>oficce1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win1</dc:creator>
  <cp:lastModifiedBy>Liz</cp:lastModifiedBy>
  <dcterms:created xsi:type="dcterms:W3CDTF">1998-07-11T00:35:44Z</dcterms:created>
  <dcterms:modified xsi:type="dcterms:W3CDTF">2019-09-03T16:10:43Z</dcterms:modified>
</cp:coreProperties>
</file>